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customXml/itemProps8.xml" ContentType="application/vnd.openxmlformats-officedocument.customXmlProperties+xml"/>
  <Override PartName="/customXml/itemProps9.xml" ContentType="application/vnd.openxmlformats-officedocument.customXmlProperties+xml"/>
  <Override PartName="/customXml/itemProps10.xml" ContentType="application/vnd.openxmlformats-officedocument.customXmlProperties+xml"/>
  <Override PartName="/customXml/itemProps11.xml" ContentType="application/vnd.openxmlformats-officedocument.customXmlProperties+xml"/>
  <Override PartName="/customXml/itemProps12.xml" ContentType="application/vnd.openxmlformats-officedocument.customXmlProperties+xml"/>
  <Override PartName="/customXml/itemProps13.xml" ContentType="application/vnd.openxmlformats-officedocument.customXmlProperties+xml"/>
  <Override PartName="/customXml/itemProps14.xml" ContentType="application/vnd.openxmlformats-officedocument.customXmlProperties+xml"/>
  <Override PartName="/customXml/itemProps15.xml" ContentType="application/vnd.openxmlformats-officedocument.customXmlProperties+xml"/>
  <Override PartName="/customXml/itemProps16.xml" ContentType="application/vnd.openxmlformats-officedocument.customXmlProperties+xml"/>
  <Override PartName="/customXml/itemProps17.xml" ContentType="application/vnd.openxmlformats-officedocument.customXmlProperties+xml"/>
  <Override PartName="/customXml/itemProps18.xml" ContentType="application/vnd.openxmlformats-officedocument.customXmlProperties+xml"/>
  <Override PartName="/customXml/itemProps19.xml" ContentType="application/vnd.openxmlformats-officedocument.customXmlProperties+xml"/>
  <Override PartName="/customXml/itemProps20.xml" ContentType="application/vnd.openxmlformats-officedocument.customXmlProperties+xml"/>
  <Override PartName="/customXml/itemProps21.xml" ContentType="application/vnd.openxmlformats-officedocument.customXmlProperties+xml"/>
  <Override PartName="/customXml/itemProps22.xml" ContentType="application/vnd.openxmlformats-officedocument.customXmlProperties+xml"/>
  <Override PartName="/customXml/itemProps23.xml" ContentType="application/vnd.openxmlformats-officedocument.customXmlProperties+xml"/>
  <Override PartName="/customXml/itemProps2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25"/>
  <workbookPr filterPrivacy="1" defaultThemeVersion="124226"/>
  <xr:revisionPtr revIDLastSave="0" documentId="10_ncr:8100000_{6B99788B-BFC4-4794-93B0-8D231C4CA3BB}" xr6:coauthVersionLast="34" xr6:coauthVersionMax="34" xr10:uidLastSave="{00000000-0000-0000-0000-000000000000}"/>
  <bookViews>
    <workbookView xWindow="10350" yWindow="210" windowWidth="8010" windowHeight="7890" activeTab="1" xr2:uid="{00000000-000D-0000-FFFF-FFFF00000000}"/>
  </bookViews>
  <sheets>
    <sheet name="Girdiler" sheetId="1" r:id="rId1"/>
    <sheet name="sonuç reçetesi" sheetId="4" r:id="rId2"/>
    <sheet name="kaynatma suyu hesabı" sheetId="5" r:id="rId3"/>
  </sheets>
  <definedNames>
    <definedName name="_xlnm.Print_Area" localSheetId="1">'sonuç reçetesi'!$A$1:$F$85</definedName>
  </definedNames>
  <calcPr calcId="162913"/>
</workbook>
</file>

<file path=xl/calcChain.xml><?xml version="1.0" encoding="utf-8"?>
<calcChain xmlns="http://schemas.openxmlformats.org/spreadsheetml/2006/main">
  <c r="B15" i="1" l="1"/>
  <c r="A55" i="4" l="1"/>
  <c r="A44" i="4" l="1"/>
  <c r="A43" i="4"/>
  <c r="A42" i="4"/>
  <c r="A41" i="4"/>
  <c r="A40" i="4"/>
  <c r="A39" i="4"/>
  <c r="A38" i="4"/>
  <c r="A37" i="4"/>
  <c r="A36" i="4"/>
  <c r="A35" i="4"/>
  <c r="D80" i="1"/>
  <c r="D79" i="1"/>
  <c r="D78" i="1"/>
  <c r="D77" i="1"/>
  <c r="D76" i="1"/>
  <c r="D75" i="1"/>
  <c r="D74" i="1"/>
  <c r="D73" i="1"/>
  <c r="D72" i="1"/>
  <c r="D71" i="1"/>
  <c r="B10" i="1"/>
  <c r="B43" i="4" l="1"/>
  <c r="C43" i="4" s="1"/>
  <c r="B37" i="4"/>
  <c r="C37" i="4" s="1"/>
  <c r="B41" i="4"/>
  <c r="C41" i="4" s="1"/>
  <c r="B42" i="4"/>
  <c r="C42" i="4" s="1"/>
  <c r="B38" i="4"/>
  <c r="C38" i="4" s="1"/>
  <c r="B35" i="4"/>
  <c r="C35" i="4" s="1"/>
  <c r="B39" i="4"/>
  <c r="C39" i="4" s="1"/>
  <c r="B36" i="4"/>
  <c r="C36" i="4" s="1"/>
  <c r="B40" i="4"/>
  <c r="C40" i="4" s="1"/>
  <c r="B44" i="4"/>
  <c r="C44" i="4" s="1"/>
  <c r="D62" i="1"/>
  <c r="B33" i="4" s="1"/>
  <c r="D61" i="1"/>
  <c r="B32" i="4" s="1"/>
  <c r="D60" i="1"/>
  <c r="B31" i="4" s="1"/>
  <c r="D59" i="1"/>
  <c r="B30" i="4" s="1"/>
  <c r="D58" i="1"/>
  <c r="B29" i="4" s="1"/>
  <c r="D57" i="1"/>
  <c r="B28" i="4" s="1"/>
  <c r="D56" i="1"/>
  <c r="B27" i="4" s="1"/>
  <c r="D55" i="1"/>
  <c r="B26" i="4" s="1"/>
  <c r="D54" i="1"/>
  <c r="B25" i="4" s="1"/>
  <c r="D53" i="1"/>
  <c r="B24" i="4" s="1"/>
  <c r="B7" i="5" l="1"/>
  <c r="B16" i="5" s="1"/>
  <c r="A54" i="4"/>
  <c r="A53" i="4"/>
  <c r="A52" i="4"/>
  <c r="A51" i="4"/>
  <c r="A50" i="4"/>
  <c r="B11" i="5"/>
  <c r="B19" i="5" s="1"/>
  <c r="B10" i="5"/>
  <c r="B17" i="5" s="1"/>
  <c r="B5" i="5"/>
  <c r="B21" i="5" l="1"/>
  <c r="B28" i="5" s="1"/>
  <c r="B4" i="4" s="1"/>
  <c r="B46" i="4"/>
  <c r="B53" i="4" l="1"/>
  <c r="C50" i="4"/>
  <c r="D53" i="4"/>
  <c r="D50" i="4"/>
  <c r="B10" i="4"/>
  <c r="A46" i="4"/>
  <c r="D33" i="4"/>
  <c r="D32" i="4"/>
  <c r="D31" i="4"/>
  <c r="D30" i="4"/>
  <c r="D29" i="4"/>
  <c r="D28" i="4"/>
  <c r="D27" i="4"/>
  <c r="D26" i="4"/>
  <c r="D25" i="4"/>
  <c r="D24" i="4"/>
  <c r="A33" i="4"/>
  <c r="A32" i="4"/>
  <c r="A31" i="4"/>
  <c r="A30" i="4"/>
  <c r="A29" i="4"/>
  <c r="A28" i="4"/>
  <c r="A27" i="4"/>
  <c r="A26" i="4"/>
  <c r="A25" i="4"/>
  <c r="A24" i="4"/>
  <c r="A22" i="4"/>
  <c r="A21" i="4"/>
  <c r="A20" i="4"/>
  <c r="A19" i="4"/>
  <c r="A18" i="4"/>
  <c r="A17" i="4"/>
  <c r="A16" i="4"/>
  <c r="A15" i="4"/>
  <c r="A14" i="4"/>
  <c r="A13" i="4"/>
  <c r="B9" i="4"/>
  <c r="C8" i="4"/>
  <c r="B8" i="4"/>
  <c r="C7" i="4"/>
  <c r="B7" i="4"/>
  <c r="B6" i="4"/>
  <c r="B5" i="4"/>
  <c r="C3" i="4"/>
  <c r="A1" i="4"/>
  <c r="D44" i="1"/>
  <c r="D43" i="1"/>
  <c r="B21" i="4" s="1"/>
  <c r="C21" i="4" l="1"/>
  <c r="B22" i="4"/>
  <c r="C22" i="4" s="1"/>
  <c r="C32" i="4"/>
  <c r="C29" i="4"/>
  <c r="C33" i="4"/>
  <c r="C28" i="4"/>
  <c r="C26" i="4"/>
  <c r="C30" i="4"/>
  <c r="C27" i="4"/>
  <c r="C31" i="4"/>
  <c r="C24" i="4"/>
  <c r="C25" i="4"/>
  <c r="D36" i="1"/>
  <c r="B14" i="4" s="1"/>
  <c r="C14" i="4" s="1"/>
  <c r="D37" i="1"/>
  <c r="B15" i="4" s="1"/>
  <c r="C15" i="4" s="1"/>
  <c r="D38" i="1"/>
  <c r="B16" i="4" s="1"/>
  <c r="C16" i="4" s="1"/>
  <c r="D39" i="1"/>
  <c r="B17" i="4" s="1"/>
  <c r="C17" i="4" s="1"/>
  <c r="D40" i="1"/>
  <c r="B18" i="4" s="1"/>
  <c r="C18" i="4" s="1"/>
  <c r="D41" i="1"/>
  <c r="B19" i="4" s="1"/>
  <c r="C19" i="4" s="1"/>
  <c r="D42" i="1"/>
  <c r="B20" i="4" s="1"/>
  <c r="C20" i="4" s="1"/>
  <c r="D35" i="1" l="1"/>
  <c r="B13" i="4" s="1"/>
  <c r="B6" i="5" s="1"/>
  <c r="D17" i="4" l="1"/>
  <c r="B15" i="5"/>
  <c r="B25" i="5" s="1"/>
  <c r="C13" i="4"/>
  <c r="D13" i="4"/>
  <c r="D18" i="4"/>
  <c r="D21" i="4"/>
  <c r="D22" i="4"/>
  <c r="D20" i="4"/>
  <c r="D15" i="4"/>
  <c r="D19" i="4"/>
  <c r="D14" i="4"/>
  <c r="D16" i="4"/>
  <c r="B26" i="5" l="1"/>
  <c r="B27" i="5" s="1"/>
  <c r="B30" i="5"/>
  <c r="B55" i="4" s="1"/>
  <c r="B50" i="4"/>
  <c r="B51" i="4" l="1"/>
  <c r="B29" i="5" l="1"/>
  <c r="B54" i="4" s="1"/>
  <c r="B52" i="4"/>
</calcChain>
</file>

<file path=xl/sharedStrings.xml><?xml version="1.0" encoding="utf-8"?>
<sst xmlns="http://schemas.openxmlformats.org/spreadsheetml/2006/main" count="185" uniqueCount="138">
  <si>
    <t>oz</t>
  </si>
  <si>
    <t>Birim</t>
  </si>
  <si>
    <t>g</t>
  </si>
  <si>
    <t>l</t>
  </si>
  <si>
    <t>lbs</t>
  </si>
  <si>
    <t>kg</t>
  </si>
  <si>
    <t>Malt Miktarı</t>
  </si>
  <si>
    <t>miktar</t>
  </si>
  <si>
    <t>litre</t>
  </si>
  <si>
    <t>galon</t>
  </si>
  <si>
    <t>-</t>
  </si>
  <si>
    <t>Fermantasyon Hacmi</t>
  </si>
  <si>
    <t>Kaynatma Hacmi</t>
  </si>
  <si>
    <t>İlk yoğunluk</t>
  </si>
  <si>
    <t>Son Yoğunluk</t>
  </si>
  <si>
    <t>ABV (Alkol Oranı)</t>
  </si>
  <si>
    <t>Acılık</t>
  </si>
  <si>
    <t>Renk (EBC)</t>
  </si>
  <si>
    <t xml:space="preserve">Hedef Reçete Fermantasyon Hacmi </t>
  </si>
  <si>
    <t>İlk yoğunluk (OG)</t>
  </si>
  <si>
    <t>Son Yoğunluk (FG)</t>
  </si>
  <si>
    <t>%</t>
  </si>
  <si>
    <t>IBU</t>
  </si>
  <si>
    <t>Renk (SRM)</t>
  </si>
  <si>
    <t>SRM</t>
  </si>
  <si>
    <t>&gt;100</t>
  </si>
  <si>
    <r>
      <t xml:space="preserve">derece </t>
    </r>
    <r>
      <rPr>
        <b/>
        <vertAlign val="superscript"/>
        <sz val="11"/>
        <color theme="1"/>
        <rFont val="Calibri"/>
        <family val="2"/>
        <charset val="162"/>
        <scheme val="minor"/>
      </rPr>
      <t>0</t>
    </r>
    <r>
      <rPr>
        <b/>
        <sz val="11"/>
        <color theme="1"/>
        <rFont val="Calibri"/>
        <family val="2"/>
        <charset val="162"/>
        <scheme val="minor"/>
      </rPr>
      <t>C</t>
    </r>
  </si>
  <si>
    <t>dakika</t>
  </si>
  <si>
    <t>Maya ismi</t>
  </si>
  <si>
    <t>Mayşeleme Süresi</t>
  </si>
  <si>
    <t>Kaynatma Süresi</t>
  </si>
  <si>
    <t>Mayşeleme Sıcaklığı</t>
  </si>
  <si>
    <t>Fahreneit</t>
  </si>
  <si>
    <t>formül dönüşüm oranı</t>
  </si>
  <si>
    <t>Fermentasyon Sıcaklığı</t>
  </si>
  <si>
    <t xml:space="preserve">süresi </t>
  </si>
  <si>
    <t>Yabancı Reçete Oranları</t>
  </si>
  <si>
    <t>Reçete İsmi</t>
  </si>
  <si>
    <t>Şerbetçi Otu Miktarı</t>
  </si>
  <si>
    <t>www.birazbira.com</t>
  </si>
  <si>
    <t>HEDEFLENEN ÖLÇÜLER</t>
  </si>
  <si>
    <t>MALT MİKTARI</t>
  </si>
  <si>
    <t>ŞERBETÇİ OTU MİKTARI</t>
  </si>
  <si>
    <t>MAYA</t>
  </si>
  <si>
    <t>ADIMLAR</t>
  </si>
  <si>
    <t>Fermantasyon Sıcaklığı</t>
  </si>
  <si>
    <t>EBC</t>
  </si>
  <si>
    <r>
      <rPr>
        <vertAlign val="superscript"/>
        <sz val="12"/>
        <color theme="1"/>
        <rFont val="Calibri"/>
        <family val="2"/>
        <charset val="162"/>
        <scheme val="minor"/>
      </rPr>
      <t>0</t>
    </r>
    <r>
      <rPr>
        <sz val="12"/>
        <color theme="1"/>
        <rFont val="Calibri"/>
        <family val="2"/>
        <charset val="162"/>
        <scheme val="minor"/>
      </rPr>
      <t>C</t>
    </r>
  </si>
  <si>
    <t>ale</t>
  </si>
  <si>
    <t>Yeşil Alanlar Sonuçtur</t>
  </si>
  <si>
    <t>ANA GİRDİLER</t>
  </si>
  <si>
    <t>Süre</t>
  </si>
  <si>
    <t>Hedef Şıra</t>
  </si>
  <si>
    <t>MAYŞELEME KADEMESİ</t>
  </si>
  <si>
    <t>mayşeleme süresini ve kazanınızın saatte ne kadar su buharlaştırdığı bilgisini girin</t>
  </si>
  <si>
    <t>ortalama malt ağırlığı kadardır</t>
  </si>
  <si>
    <t>Tahmini Ölü yer kaybı</t>
  </si>
  <si>
    <t>bu alan ekipmanın dibinde kalan sıvıdır bunu elle girmeniz gerekir,mayşelemeden sonra sıvının hepsini kullanıyorsanız 0 kalabilir.</t>
  </si>
  <si>
    <t>Tahmini Kaynatma  kaybı</t>
  </si>
  <si>
    <t xml:space="preserve">kaynatma nedeniyle buharlaşan sudur </t>
  </si>
  <si>
    <t>Tahmini çökelme   kaybı</t>
  </si>
  <si>
    <t>özellikle mash-tun tekniğinde dipte çökelen maddelerdir bunu varsa elle girmeniz gerekir,BIAB yönteminde 0 olabilir.</t>
  </si>
  <si>
    <t>Tahmini Soğumada küçülme kaybı</t>
  </si>
  <si>
    <t>soğumada suyun küçülme oranıdır</t>
  </si>
  <si>
    <t>SONUÇ</t>
  </si>
  <si>
    <t xml:space="preserve">ilk başlangıçtaki mayşeleme suyu hacmidir </t>
  </si>
  <si>
    <t>Mayşelemeden sonraki hacim(mash-out)</t>
  </si>
  <si>
    <t>Yağmurlamadan önceki hacimdir</t>
  </si>
  <si>
    <t>Yağmurlama (Sparge)</t>
  </si>
  <si>
    <t>Yağmurlama hacmidir</t>
  </si>
  <si>
    <t>Tahmini kaynatma hacmi</t>
  </si>
  <si>
    <t>Tahmini kaynatma hacmidir</t>
  </si>
  <si>
    <t>Toplam kullanılacak su miktarı</t>
  </si>
  <si>
    <t>Toplam Kullanılan Su hacmidir</t>
  </si>
  <si>
    <t>ortalama 65 derecede mayşeleme</t>
  </si>
  <si>
    <t>Hacim</t>
  </si>
  <si>
    <t>Lütfen Sarı alanları  İhtiyaç Varsa Doldurunuz</t>
  </si>
  <si>
    <t>mayşeleme su kaybı saatte 0.5 litre olarak kabul edilmiştir</t>
  </si>
  <si>
    <t>kaynatma su kaybı saatte 3 litre olarak kabul edilmiştir</t>
  </si>
  <si>
    <t>Tahmini ölü yer ve tahmini çökelme kaybı 0 olarak kabul edilmiştir.</t>
  </si>
  <si>
    <t>yukarıdaki kabuller tek kademeli normal BIAB süreci içindir aksi halde kaynatma suyu hesabını  değiştirin</t>
  </si>
  <si>
    <t>Maya Cinsi</t>
  </si>
  <si>
    <t>İlk yoğunluk (OG) değerini girin</t>
  </si>
  <si>
    <t>Son yoğunluk (OG) değerini girin</t>
  </si>
  <si>
    <t>Alkol oranını girin</t>
  </si>
  <si>
    <t>Acılık değerini girin</t>
  </si>
  <si>
    <t>Renk değerini girin</t>
  </si>
  <si>
    <t>malt  değerlerinin ismini ve miktarını girin,miktarlar libre veya oz olabilir</t>
  </si>
  <si>
    <t>Amerikan Galonu cinsinden son orjinal reçete şıra hacmini girin</t>
  </si>
  <si>
    <t xml:space="preserve">       maya ismini girin</t>
  </si>
  <si>
    <t xml:space="preserve">       maya cinsini girin</t>
  </si>
  <si>
    <t>Şerbetçi Otu  değerlerinin ismini,miktarını ve süresini girin,miktarlar sadece oz olabilir</t>
  </si>
  <si>
    <t xml:space="preserve">Hedef Reçete Fermantasyon Hacmi / Yabancı Reçete Fermantasyon Hacmi </t>
  </si>
  <si>
    <t>Reçete ismini giriniz</t>
  </si>
  <si>
    <t xml:space="preserve">www.birazbira.com/bira-recetesi-hesaplama-programi </t>
  </si>
  <si>
    <t>Detaylı açıklama için</t>
  </si>
  <si>
    <t>sayfasını ziyaret edebilirsiniz</t>
  </si>
  <si>
    <t>Reçetedeki maltı bulamıyorsanız benzer maltlar için</t>
  </si>
  <si>
    <t>www.birazbira.com/tam-tahil-icin-malt-secimi</t>
  </si>
  <si>
    <t>Reçetedeki şotu bulamıyorsanız benzer şotlar için</t>
  </si>
  <si>
    <t>www.birazbira.com/tam-tahil-biraciligi-icin-kaynatma-suyu-hesabi/</t>
  </si>
  <si>
    <t>www.birazbira.com/tam-tahil-icin-serbetci-otu-secimi</t>
  </si>
  <si>
    <t>Daha detaylı kaynatma suyu hesabı için</t>
  </si>
  <si>
    <t>Isı Kaynağının Kaynatma oranı  litre/saat</t>
  </si>
  <si>
    <t>1 oz</t>
  </si>
  <si>
    <t xml:space="preserve"> 1 gal</t>
  </si>
  <si>
    <t xml:space="preserve">1 lb </t>
  </si>
  <si>
    <t>Birimler</t>
  </si>
  <si>
    <t>mililitre başına ale maya adedi kabulu</t>
  </si>
  <si>
    <t>mililitre başına lager maya adedi kabulu</t>
  </si>
  <si>
    <t>Tahmini Mayşeleme Kaybı</t>
  </si>
  <si>
    <t>Tahmini mayşeleme sırasındaki kayıptır</t>
  </si>
  <si>
    <t>Kaynatma Suyu Hesabı İçin Tıklayın</t>
  </si>
  <si>
    <t>Tahıl Dışı Katkılar</t>
  </si>
  <si>
    <t>Toplam Malt ve Tahıl</t>
  </si>
  <si>
    <t>Tahmini Malt Tahıl Kaybı</t>
  </si>
  <si>
    <t>Tahmini tahıl dışı katkı artışı</t>
  </si>
  <si>
    <t>TAHMİNİ KAYIPLAR ve ARTIŞLAR</t>
  </si>
  <si>
    <t>Mesela kaynatmada eklediğiniz candi şekerinin hacmi,bu artış yağmurlama suyunu etkiler</t>
  </si>
  <si>
    <t>Malt Dışı Katkılar</t>
  </si>
  <si>
    <t>MALT DIŞI KATKILAR</t>
  </si>
  <si>
    <t>malt dışı katkıların  değerlerinin ismini ve miktarını girin,miktarlar libre veya oz olabilir</t>
  </si>
  <si>
    <t>lager</t>
  </si>
  <si>
    <t>Weihen Stephan Vitus</t>
  </si>
  <si>
    <t>K97</t>
  </si>
  <si>
    <t>Buğday Maltı</t>
  </si>
  <si>
    <t>Pilsner</t>
  </si>
  <si>
    <t xml:space="preserve">Melanoidin </t>
  </si>
  <si>
    <t>CaraMünih I</t>
  </si>
  <si>
    <t>Hallertau Mittelfrüh</t>
  </si>
  <si>
    <t>son 60 dakika</t>
  </si>
  <si>
    <t>son 30 dakika</t>
  </si>
  <si>
    <t xml:space="preserve">Yabancı Orjinal Reçete Fermantasyon Hacmi </t>
  </si>
  <si>
    <t>İlk Başlangıçtaki Su Hacmi Mayşeleme</t>
  </si>
  <si>
    <t>Minimum kaynatma kazanı hacmi</t>
  </si>
  <si>
    <t>Kaynatma kazanı hacmi kullanılacak malt miktarı ve başlangıçtaki mayşeleme suyu hacmi ile bulunur.</t>
  </si>
  <si>
    <t>Lütfen Sarı Alanları Giriniz</t>
  </si>
  <si>
    <t xml:space="preserve">son şıra hacmi standart 12 lt'dir bu değeri tüm girişleri yaptıktan sonra sonuç reçetesi sekmesinden değiştirebilirsiniz 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</si>
</sst>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0.0%"/>
    <numFmt numFmtId="166" formatCode="#,##0.0"/>
    <numFmt numFmtId="167" formatCode="0.000"/>
  </numFmts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vertAlign val="superscript"/>
      <sz val="11"/>
      <color theme="1"/>
      <name val="Calibri"/>
      <family val="2"/>
      <charset val="162"/>
      <scheme val="minor"/>
    </font>
    <font>
      <sz val="2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charset val="162"/>
      <scheme val="minor"/>
    </font>
    <font>
      <b/>
      <sz val="16"/>
      <color theme="1"/>
      <name val="Calibri"/>
      <family val="2"/>
      <charset val="162"/>
      <scheme val="minor"/>
    </font>
    <font>
      <sz val="16"/>
      <color theme="1"/>
      <name val="Calibri"/>
      <family val="2"/>
      <charset val="162"/>
      <scheme val="minor"/>
    </font>
    <font>
      <vertAlign val="superscript"/>
      <sz val="12"/>
      <color theme="1"/>
      <name val="Calibri"/>
      <family val="2"/>
      <charset val="162"/>
      <scheme val="minor"/>
    </font>
    <font>
      <sz val="12"/>
      <color theme="1"/>
      <name val="Calibri"/>
      <family val="2"/>
      <charset val="162"/>
      <scheme val="minor"/>
    </font>
    <font>
      <i/>
      <sz val="11"/>
      <color theme="1"/>
      <name val="Calibri"/>
      <family val="2"/>
      <charset val="162"/>
      <scheme val="minor"/>
    </font>
    <font>
      <b/>
      <i/>
      <sz val="11"/>
      <color theme="1"/>
      <name val="Calibri"/>
      <family val="2"/>
      <charset val="162"/>
      <scheme val="minor"/>
    </font>
    <font>
      <i/>
      <sz val="8"/>
      <color theme="1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i/>
      <sz val="10"/>
      <color theme="1"/>
      <name val="Calibri"/>
      <family val="2"/>
      <charset val="162"/>
      <scheme val="minor"/>
    </font>
    <font>
      <b/>
      <i/>
      <sz val="10"/>
      <color theme="1"/>
      <name val="Calibri"/>
      <family val="2"/>
      <charset val="162"/>
      <scheme val="minor"/>
    </font>
    <font>
      <sz val="8"/>
      <color theme="1"/>
      <name val="Calibri"/>
      <family val="2"/>
      <charset val="162"/>
      <scheme val="minor"/>
    </font>
    <font>
      <b/>
      <i/>
      <sz val="12"/>
      <color theme="1"/>
      <name val="Calibri"/>
      <family val="2"/>
      <charset val="162"/>
      <scheme val="minor"/>
    </font>
    <font>
      <i/>
      <u/>
      <sz val="11"/>
      <color theme="10"/>
      <name val="Calibri"/>
      <family val="2"/>
      <charset val="16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17">
    <xf numFmtId="0" fontId="0" fillId="0" borderId="0" xfId="0"/>
    <xf numFmtId="0" fontId="0" fillId="0" borderId="0" xfId="0" applyAlignment="1">
      <alignment horizontal="center"/>
    </xf>
    <xf numFmtId="0" fontId="0" fillId="2" borderId="1" xfId="0" applyFill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3" borderId="1" xfId="0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0" borderId="0" xfId="0" applyFont="1" applyBorder="1"/>
    <xf numFmtId="3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2" fontId="0" fillId="2" borderId="3" xfId="0" applyNumberFormat="1" applyFill="1" applyBorder="1" applyAlignment="1">
      <alignment horizontal="center"/>
    </xf>
    <xf numFmtId="0" fontId="0" fillId="0" borderId="2" xfId="0" applyBorder="1" applyAlignment="1">
      <alignment horizontal="center"/>
    </xf>
    <xf numFmtId="1" fontId="0" fillId="2" borderId="1" xfId="0" applyNumberForma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7" fillId="0" borderId="0" xfId="0" applyFont="1"/>
    <xf numFmtId="0" fontId="0" fillId="0" borderId="0" xfId="0" applyBorder="1"/>
    <xf numFmtId="0" fontId="0" fillId="0" borderId="4" xfId="0" applyBorder="1"/>
    <xf numFmtId="0" fontId="8" fillId="0" borderId="4" xfId="0" applyFont="1" applyBorder="1"/>
    <xf numFmtId="0" fontId="1" fillId="0" borderId="4" xfId="0" applyFont="1" applyBorder="1"/>
    <xf numFmtId="0" fontId="1" fillId="0" borderId="0" xfId="0" applyFont="1" applyBorder="1"/>
    <xf numFmtId="0" fontId="8" fillId="0" borderId="0" xfId="0" applyFont="1" applyBorder="1" applyAlignment="1">
      <alignment horizontal="center"/>
    </xf>
    <xf numFmtId="0" fontId="9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wrapText="1"/>
    </xf>
    <xf numFmtId="0" fontId="0" fillId="0" borderId="4" xfId="0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9" fillId="0" borderId="0" xfId="0" applyFont="1" applyBorder="1" applyAlignment="1">
      <alignment horizontal="center" vertical="center" wrapText="1"/>
    </xf>
    <xf numFmtId="166" fontId="3" fillId="0" borderId="0" xfId="0" applyNumberFormat="1" applyFont="1" applyAlignment="1">
      <alignment horizontal="center"/>
    </xf>
    <xf numFmtId="1" fontId="0" fillId="0" borderId="0" xfId="0" applyNumberForma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165" fontId="0" fillId="0" borderId="0" xfId="0" applyNumberFormat="1" applyBorder="1" applyAlignment="1">
      <alignment horizontal="center"/>
    </xf>
    <xf numFmtId="1" fontId="3" fillId="0" borderId="0" xfId="0" applyNumberFormat="1" applyFont="1" applyBorder="1" applyAlignment="1">
      <alignment horizontal="center"/>
    </xf>
    <xf numFmtId="0" fontId="13" fillId="2" borderId="5" xfId="0" applyFont="1" applyFill="1" applyBorder="1" applyAlignment="1">
      <alignment horizontal="left"/>
    </xf>
    <xf numFmtId="0" fontId="0" fillId="0" borderId="0" xfId="0" applyAlignment="1">
      <alignment horizontal="center" vertical="center" wrapText="1"/>
    </xf>
    <xf numFmtId="1" fontId="13" fillId="4" borderId="5" xfId="0" applyNumberFormat="1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1" fillId="5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14" fillId="0" borderId="0" xfId="0" applyFont="1" applyAlignment="1">
      <alignment horizontal="left"/>
    </xf>
    <xf numFmtId="0" fontId="14" fillId="0" borderId="0" xfId="0" applyFont="1"/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64" fontId="0" fillId="0" borderId="0" xfId="0" applyNumberForma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/>
    </xf>
    <xf numFmtId="164" fontId="0" fillId="4" borderId="1" xfId="0" applyNumberFormat="1" applyFill="1" applyBorder="1" applyAlignment="1">
      <alignment horizontal="center" vertical="center" wrapText="1"/>
    </xf>
    <xf numFmtId="1" fontId="0" fillId="5" borderId="1" xfId="0" applyNumberFormat="1" applyFill="1" applyBorder="1" applyAlignment="1">
      <alignment horizontal="center" vertical="center" wrapText="1"/>
    </xf>
    <xf numFmtId="164" fontId="3" fillId="0" borderId="0" xfId="0" applyNumberFormat="1" applyFont="1" applyBorder="1" applyAlignment="1">
      <alignment horizontal="center"/>
    </xf>
    <xf numFmtId="0" fontId="16" fillId="0" borderId="0" xfId="0" applyFont="1" applyBorder="1"/>
    <xf numFmtId="3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3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6" fillId="0" borderId="0" xfId="1"/>
    <xf numFmtId="0" fontId="6" fillId="0" borderId="0" xfId="1" applyBorder="1" applyAlignment="1">
      <alignment vertical="center" wrapText="1"/>
    </xf>
    <xf numFmtId="3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16" fillId="0" borderId="0" xfId="0" applyFont="1" applyBorder="1" applyAlignment="1"/>
    <xf numFmtId="0" fontId="17" fillId="0" borderId="0" xfId="0" applyFont="1" applyBorder="1" applyAlignment="1">
      <alignment horizontal="left"/>
    </xf>
    <xf numFmtId="164" fontId="0" fillId="0" borderId="1" xfId="0" applyNumberFormat="1" applyBorder="1" applyAlignment="1">
      <alignment horizontal="center"/>
    </xf>
    <xf numFmtId="0" fontId="12" fillId="0" borderId="0" xfId="0" applyFont="1" applyBorder="1" applyAlignment="1"/>
    <xf numFmtId="0" fontId="12" fillId="0" borderId="0" xfId="0" applyFont="1" applyBorder="1" applyAlignment="1">
      <alignment horizontal="center"/>
    </xf>
    <xf numFmtId="3" fontId="3" fillId="0" borderId="0" xfId="0" applyNumberFormat="1" applyFont="1" applyAlignment="1"/>
    <xf numFmtId="167" fontId="0" fillId="0" borderId="1" xfId="0" applyNumberFormat="1" applyBorder="1" applyAlignment="1">
      <alignment horizontal="center"/>
    </xf>
    <xf numFmtId="0" fontId="18" fillId="0" borderId="0" xfId="0" applyFont="1" applyAlignment="1">
      <alignment horizontal="center"/>
    </xf>
    <xf numFmtId="0" fontId="14" fillId="0" borderId="6" xfId="0" applyFont="1" applyBorder="1" applyAlignment="1"/>
    <xf numFmtId="0" fontId="18" fillId="0" borderId="0" xfId="0" applyFont="1" applyAlignment="1"/>
    <xf numFmtId="0" fontId="18" fillId="0" borderId="0" xfId="0" applyFont="1"/>
    <xf numFmtId="0" fontId="13" fillId="0" borderId="0" xfId="0" applyFont="1" applyAlignment="1">
      <alignment horizontal="left"/>
    </xf>
    <xf numFmtId="0" fontId="6" fillId="0" borderId="0" xfId="1" applyBorder="1" applyAlignment="1"/>
    <xf numFmtId="0" fontId="19" fillId="0" borderId="0" xfId="0" applyFont="1" applyBorder="1"/>
    <xf numFmtId="0" fontId="20" fillId="0" borderId="0" xfId="1" applyFont="1" applyBorder="1"/>
    <xf numFmtId="1" fontId="0" fillId="0" borderId="0" xfId="0" applyNumberFormat="1"/>
    <xf numFmtId="2" fontId="0" fillId="5" borderId="1" xfId="0" applyNumberFormat="1" applyFill="1" applyBorder="1" applyAlignment="1">
      <alignment horizontal="center" vertical="center" wrapText="1"/>
    </xf>
    <xf numFmtId="0" fontId="6" fillId="0" borderId="0" xfId="1" quotePrefix="1" applyBorder="1"/>
    <xf numFmtId="1" fontId="0" fillId="0" borderId="4" xfId="0" applyNumberFormat="1" applyBorder="1" applyAlignment="1">
      <alignment horizontal="center"/>
    </xf>
    <xf numFmtId="165" fontId="0" fillId="0" borderId="4" xfId="0" applyNumberFormat="1" applyBorder="1" applyAlignment="1">
      <alignment horizontal="center"/>
    </xf>
    <xf numFmtId="0" fontId="2" fillId="0" borderId="4" xfId="0" applyFont="1" applyBorder="1"/>
    <xf numFmtId="1" fontId="3" fillId="0" borderId="4" xfId="0" applyNumberFormat="1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165" fontId="3" fillId="0" borderId="4" xfId="0" applyNumberFormat="1" applyFont="1" applyBorder="1" applyAlignment="1">
      <alignment horizontal="center"/>
    </xf>
    <xf numFmtId="0" fontId="3" fillId="0" borderId="4" xfId="0" applyFont="1" applyBorder="1"/>
    <xf numFmtId="0" fontId="7" fillId="0" borderId="0" xfId="0" applyFont="1" applyBorder="1"/>
    <xf numFmtId="0" fontId="14" fillId="0" borderId="0" xfId="0" applyFont="1" applyBorder="1" applyAlignment="1">
      <alignment horizontal="center"/>
    </xf>
    <xf numFmtId="0" fontId="14" fillId="0" borderId="0" xfId="0" applyFont="1" applyBorder="1" applyAlignment="1">
      <alignment horizontal="left"/>
    </xf>
    <xf numFmtId="0" fontId="14" fillId="0" borderId="0" xfId="0" applyFont="1" applyAlignment="1">
      <alignment horizontal="left"/>
    </xf>
    <xf numFmtId="167" fontId="0" fillId="0" borderId="0" xfId="0" applyNumberFormat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3" fontId="3" fillId="2" borderId="0" xfId="0" applyNumberFormat="1" applyFont="1" applyFill="1" applyAlignment="1">
      <alignment horizontal="center"/>
    </xf>
    <xf numFmtId="3" fontId="0" fillId="0" borderId="0" xfId="0" applyNumberFormat="1" applyAlignment="1">
      <alignment horizontal="center"/>
    </xf>
    <xf numFmtId="0" fontId="13" fillId="0" borderId="0" xfId="0" applyFont="1" applyBorder="1" applyAlignment="1">
      <alignment horizontal="left"/>
    </xf>
    <xf numFmtId="3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3" fontId="1" fillId="3" borderId="7" xfId="0" applyNumberFormat="1" applyFont="1" applyFill="1" applyBorder="1" applyAlignment="1">
      <alignment horizontal="center"/>
    </xf>
    <xf numFmtId="3" fontId="1" fillId="3" borderId="8" xfId="0" applyNumberFormat="1" applyFont="1" applyFill="1" applyBorder="1" applyAlignment="1">
      <alignment horizontal="center"/>
    </xf>
    <xf numFmtId="3" fontId="1" fillId="3" borderId="3" xfId="0" applyNumberFormat="1" applyFont="1" applyFill="1" applyBorder="1" applyAlignment="1">
      <alignment horizontal="center"/>
    </xf>
    <xf numFmtId="0" fontId="14" fillId="0" borderId="6" xfId="0" applyFont="1" applyBorder="1" applyAlignment="1">
      <alignment horizontal="left"/>
    </xf>
    <xf numFmtId="0" fontId="14" fillId="0" borderId="0" xfId="0" applyFont="1" applyBorder="1" applyAlignment="1">
      <alignment horizontal="left"/>
    </xf>
    <xf numFmtId="0" fontId="14" fillId="0" borderId="0" xfId="0" applyFont="1" applyAlignment="1">
      <alignment horizontal="left"/>
    </xf>
    <xf numFmtId="0" fontId="12" fillId="0" borderId="6" xfId="0" applyFont="1" applyBorder="1" applyAlignment="1">
      <alignment horizontal="left"/>
    </xf>
    <xf numFmtId="0" fontId="12" fillId="0" borderId="0" xfId="0" applyFont="1" applyAlignment="1">
      <alignment horizontal="left"/>
    </xf>
    <xf numFmtId="3" fontId="16" fillId="0" borderId="0" xfId="0" applyNumberFormat="1" applyFont="1" applyAlignment="1">
      <alignment horizontal="left"/>
    </xf>
    <xf numFmtId="0" fontId="16" fillId="0" borderId="0" xfId="0" applyFont="1" applyAlignment="1">
      <alignment horizontal="left"/>
    </xf>
    <xf numFmtId="0" fontId="5" fillId="0" borderId="4" xfId="0" applyFont="1" applyBorder="1" applyAlignment="1">
      <alignment horizontal="center" vertical="center" wrapText="1"/>
    </xf>
    <xf numFmtId="0" fontId="6" fillId="0" borderId="4" xfId="1" applyBorder="1" applyAlignment="1">
      <alignment horizontal="center" vertical="center" wrapText="1"/>
    </xf>
    <xf numFmtId="0" fontId="16" fillId="0" borderId="0" xfId="0" applyFont="1" applyBorder="1" applyAlignment="1">
      <alignment horizontal="left"/>
    </xf>
    <xf numFmtId="0" fontId="17" fillId="0" borderId="0" xfId="0" applyFont="1" applyBorder="1" applyAlignment="1">
      <alignment horizontal="left"/>
    </xf>
  </cellXfs>
  <cellStyles count="2">
    <cellStyle name="Köprü" xfId="1" builtinId="8"/>
    <cellStyle name="Normal" xfId="0" builtinId="0"/>
  </cellStyles>
  <dxfs count="9"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13" Type="http://schemas.openxmlformats.org/officeDocument/2006/relationships/customXml" Target="../customXml/item6.xml"/><Relationship Id="rId18" Type="http://schemas.openxmlformats.org/officeDocument/2006/relationships/customXml" Target="../customXml/item11.xml"/><Relationship Id="rId26" Type="http://schemas.openxmlformats.org/officeDocument/2006/relationships/customXml" Target="../customXml/item19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4.xml"/><Relationship Id="rId7" Type="http://schemas.openxmlformats.org/officeDocument/2006/relationships/calcChain" Target="calcChain.xml"/><Relationship Id="rId12" Type="http://schemas.openxmlformats.org/officeDocument/2006/relationships/customXml" Target="../customXml/item5.xml"/><Relationship Id="rId17" Type="http://schemas.openxmlformats.org/officeDocument/2006/relationships/customXml" Target="../customXml/item10.xml"/><Relationship Id="rId25" Type="http://schemas.openxmlformats.org/officeDocument/2006/relationships/customXml" Target="../customXml/item18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9.xml"/><Relationship Id="rId20" Type="http://schemas.openxmlformats.org/officeDocument/2006/relationships/customXml" Target="../customXml/item13.xml"/><Relationship Id="rId29" Type="http://schemas.openxmlformats.org/officeDocument/2006/relationships/customXml" Target="../customXml/item2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24" Type="http://schemas.openxmlformats.org/officeDocument/2006/relationships/customXml" Target="../customXml/item17.xml"/><Relationship Id="rId5" Type="http://schemas.openxmlformats.org/officeDocument/2006/relationships/styles" Target="styles.xml"/><Relationship Id="rId15" Type="http://schemas.openxmlformats.org/officeDocument/2006/relationships/customXml" Target="../customXml/item8.xml"/><Relationship Id="rId23" Type="http://schemas.openxmlformats.org/officeDocument/2006/relationships/customXml" Target="../customXml/item16.xml"/><Relationship Id="rId28" Type="http://schemas.openxmlformats.org/officeDocument/2006/relationships/customXml" Target="../customXml/item21.xml"/><Relationship Id="rId10" Type="http://schemas.openxmlformats.org/officeDocument/2006/relationships/customXml" Target="../customXml/item3.xml"/><Relationship Id="rId19" Type="http://schemas.openxmlformats.org/officeDocument/2006/relationships/customXml" Target="../customXml/item12.xml"/><Relationship Id="rId31" Type="http://schemas.openxmlformats.org/officeDocument/2006/relationships/customXml" Target="../customXml/item24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Relationship Id="rId14" Type="http://schemas.openxmlformats.org/officeDocument/2006/relationships/customXml" Target="../customXml/item7.xml"/><Relationship Id="rId22" Type="http://schemas.openxmlformats.org/officeDocument/2006/relationships/customXml" Target="../customXml/item15.xml"/><Relationship Id="rId27" Type="http://schemas.openxmlformats.org/officeDocument/2006/relationships/customXml" Target="../customXml/item20.xml"/><Relationship Id="rId30" Type="http://schemas.openxmlformats.org/officeDocument/2006/relationships/customXml" Target="../customXml/item23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irazbira.com/tam-tahil-icin-serbetci-otu-secimi" TargetMode="External"/><Relationship Id="rId2" Type="http://schemas.openxmlformats.org/officeDocument/2006/relationships/hyperlink" Target="http://www.birazbira.com/tam-tahil-icin-malt-secimi" TargetMode="External"/><Relationship Id="rId1" Type="http://schemas.openxmlformats.org/officeDocument/2006/relationships/hyperlink" Target="http://www.birazbira.com/bira-recetesi-hesaplama-programi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birazbira.com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birazbira.com/tam-tahil-biraciligi-icin-kaynatma-suyu-hesabi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K91"/>
  <sheetViews>
    <sheetView topLeftCell="A55" zoomScale="115" zoomScaleNormal="115" workbookViewId="0">
      <selection activeCell="B9" sqref="B9:F9"/>
    </sheetView>
  </sheetViews>
  <sheetFormatPr defaultRowHeight="15" x14ac:dyDescent="0.25"/>
  <cols>
    <col min="1" max="1" width="51.42578125" style="1" bestFit="1" customWidth="1"/>
    <col min="2" max="2" width="6.42578125" style="1" bestFit="1" customWidth="1"/>
    <col min="3" max="3" width="14" style="1" bestFit="1" customWidth="1"/>
    <col min="4" max="4" width="7.7109375" style="1" bestFit="1" customWidth="1"/>
    <col min="5" max="5" width="6.28515625" bestFit="1" customWidth="1"/>
    <col min="6" max="6" width="13.7109375" style="1" bestFit="1" customWidth="1"/>
    <col min="7" max="7" width="20.5703125" style="1" customWidth="1"/>
    <col min="8" max="8" width="16.85546875" bestFit="1" customWidth="1"/>
  </cols>
  <sheetData>
    <row r="1" spans="1:11" x14ac:dyDescent="0.25">
      <c r="A1" s="97" t="s">
        <v>136</v>
      </c>
    </row>
    <row r="2" spans="1:11" x14ac:dyDescent="0.25">
      <c r="A2" s="78"/>
    </row>
    <row r="3" spans="1:11" x14ac:dyDescent="0.25">
      <c r="A3" s="100" t="s">
        <v>95</v>
      </c>
      <c r="B3" s="100"/>
      <c r="C3" s="100"/>
      <c r="D3" s="100"/>
      <c r="E3" s="100"/>
      <c r="F3" s="100"/>
    </row>
    <row r="4" spans="1:11" x14ac:dyDescent="0.25">
      <c r="A4" s="79" t="s">
        <v>94</v>
      </c>
      <c r="B4" s="15"/>
      <c r="C4" s="15"/>
      <c r="D4" s="15"/>
      <c r="E4" s="15"/>
      <c r="F4" s="15"/>
    </row>
    <row r="5" spans="1:11" x14ac:dyDescent="0.25">
      <c r="A5" s="78" t="s">
        <v>96</v>
      </c>
    </row>
    <row r="6" spans="1:11" x14ac:dyDescent="0.25">
      <c r="A6" s="78"/>
    </row>
    <row r="7" spans="1:11" x14ac:dyDescent="0.25">
      <c r="A7" s="78"/>
    </row>
    <row r="8" spans="1:11" x14ac:dyDescent="0.25">
      <c r="A8" s="8" t="s">
        <v>37</v>
      </c>
    </row>
    <row r="9" spans="1:11" x14ac:dyDescent="0.25">
      <c r="A9" s="2" t="s">
        <v>123</v>
      </c>
      <c r="B9" s="106" t="s">
        <v>93</v>
      </c>
      <c r="C9" s="108"/>
      <c r="D9" s="108"/>
      <c r="E9" s="108"/>
      <c r="F9" s="108"/>
    </row>
    <row r="10" spans="1:11" x14ac:dyDescent="0.25">
      <c r="A10" s="5" t="s">
        <v>33</v>
      </c>
      <c r="B10" s="73">
        <f>B15/(B14*Girdiler!C87)</f>
        <v>0.63408190224570671</v>
      </c>
      <c r="C10" s="106" t="s">
        <v>92</v>
      </c>
      <c r="D10" s="108"/>
      <c r="E10" s="108"/>
      <c r="F10" s="108"/>
      <c r="G10" s="108"/>
    </row>
    <row r="11" spans="1:11" x14ac:dyDescent="0.25">
      <c r="A11" s="15"/>
      <c r="B11" s="96"/>
      <c r="C11" s="94"/>
      <c r="D11" s="95"/>
      <c r="E11" s="95"/>
      <c r="F11" s="95"/>
      <c r="G11" s="95"/>
    </row>
    <row r="12" spans="1:11" ht="15.75" x14ac:dyDescent="0.25">
      <c r="A12" s="11"/>
      <c r="B12" s="101"/>
      <c r="C12" s="102"/>
      <c r="D12" s="102"/>
    </row>
    <row r="13" spans="1:11" x14ac:dyDescent="0.25">
      <c r="A13" s="8" t="s">
        <v>36</v>
      </c>
      <c r="B13" s="8" t="s">
        <v>7</v>
      </c>
      <c r="C13" s="8" t="s">
        <v>1</v>
      </c>
    </row>
    <row r="14" spans="1:11" x14ac:dyDescent="0.25">
      <c r="A14" s="4" t="s">
        <v>132</v>
      </c>
      <c r="B14" s="9">
        <v>5</v>
      </c>
      <c r="C14" s="4" t="s">
        <v>9</v>
      </c>
      <c r="D14" s="106" t="s">
        <v>88</v>
      </c>
      <c r="E14" s="107"/>
      <c r="F14" s="107"/>
      <c r="G14" s="107"/>
    </row>
    <row r="15" spans="1:11" ht="14.45" customHeight="1" x14ac:dyDescent="0.25">
      <c r="A15" s="4" t="s">
        <v>18</v>
      </c>
      <c r="B15" s="99">
        <f>'sonuç reçetesi'!B3</f>
        <v>12</v>
      </c>
      <c r="C15" s="4" t="s">
        <v>8</v>
      </c>
      <c r="D15" s="106" t="s">
        <v>137</v>
      </c>
      <c r="E15" s="107"/>
      <c r="F15" s="107"/>
      <c r="G15" s="107"/>
      <c r="H15" s="107"/>
      <c r="I15" s="107"/>
      <c r="J15" s="107"/>
      <c r="K15" s="107"/>
    </row>
    <row r="16" spans="1:11" x14ac:dyDescent="0.25">
      <c r="A16" s="4" t="s">
        <v>19</v>
      </c>
      <c r="B16" s="21">
        <v>1078</v>
      </c>
      <c r="C16" s="4" t="s">
        <v>10</v>
      </c>
      <c r="D16" s="106" t="s">
        <v>82</v>
      </c>
      <c r="E16" s="108"/>
      <c r="F16" s="108"/>
      <c r="G16" s="108"/>
    </row>
    <row r="17" spans="1:8" x14ac:dyDescent="0.25">
      <c r="A17" s="4" t="s">
        <v>20</v>
      </c>
      <c r="B17" s="21">
        <v>1018</v>
      </c>
      <c r="C17" s="4" t="s">
        <v>10</v>
      </c>
      <c r="D17" s="106" t="s">
        <v>83</v>
      </c>
      <c r="E17" s="108"/>
      <c r="F17" s="108"/>
      <c r="G17" s="108"/>
    </row>
    <row r="18" spans="1:8" x14ac:dyDescent="0.25">
      <c r="A18" s="4" t="s">
        <v>15</v>
      </c>
      <c r="B18" s="7">
        <v>7.91</v>
      </c>
      <c r="C18" s="4" t="s">
        <v>21</v>
      </c>
      <c r="D18" s="106" t="s">
        <v>84</v>
      </c>
      <c r="E18" s="108"/>
      <c r="F18" s="108"/>
      <c r="G18" s="108"/>
    </row>
    <row r="19" spans="1:8" x14ac:dyDescent="0.25">
      <c r="A19" s="4" t="s">
        <v>16</v>
      </c>
      <c r="B19" s="21">
        <v>24</v>
      </c>
      <c r="C19" s="4" t="s">
        <v>22</v>
      </c>
      <c r="D19" s="106" t="s">
        <v>85</v>
      </c>
      <c r="E19" s="108"/>
      <c r="F19" s="108"/>
      <c r="G19" s="108"/>
    </row>
    <row r="20" spans="1:8" x14ac:dyDescent="0.25">
      <c r="A20" s="4" t="s">
        <v>23</v>
      </c>
      <c r="B20" s="9">
        <v>13.4</v>
      </c>
      <c r="C20" s="18" t="s">
        <v>24</v>
      </c>
      <c r="D20" s="106" t="s">
        <v>86</v>
      </c>
      <c r="E20" s="108"/>
      <c r="F20" s="108"/>
      <c r="G20" s="108"/>
    </row>
    <row r="21" spans="1:8" x14ac:dyDescent="0.25">
      <c r="A21" s="20" t="s">
        <v>29</v>
      </c>
      <c r="B21" s="21">
        <v>60</v>
      </c>
      <c r="C21" s="4" t="s">
        <v>27</v>
      </c>
      <c r="D21" s="109"/>
      <c r="E21" s="110"/>
      <c r="F21" s="110"/>
      <c r="G21" s="110"/>
    </row>
    <row r="22" spans="1:8" x14ac:dyDescent="0.25">
      <c r="A22" s="20" t="s">
        <v>30</v>
      </c>
      <c r="B22" s="21">
        <v>90</v>
      </c>
      <c r="C22" s="4" t="s">
        <v>27</v>
      </c>
      <c r="D22" s="109"/>
      <c r="E22" s="110"/>
      <c r="F22" s="110"/>
      <c r="G22" s="110"/>
    </row>
    <row r="23" spans="1:8" x14ac:dyDescent="0.25">
      <c r="A23" s="20" t="s">
        <v>31</v>
      </c>
      <c r="B23" s="21">
        <v>149</v>
      </c>
      <c r="C23" s="4" t="s">
        <v>32</v>
      </c>
      <c r="D23" s="109"/>
      <c r="E23" s="110"/>
      <c r="F23" s="110"/>
      <c r="G23" s="110"/>
    </row>
    <row r="24" spans="1:8" x14ac:dyDescent="0.25">
      <c r="A24" s="20" t="s">
        <v>34</v>
      </c>
      <c r="B24" s="21">
        <v>70</v>
      </c>
      <c r="C24" s="4" t="s">
        <v>32</v>
      </c>
      <c r="D24" s="109"/>
      <c r="E24" s="110"/>
      <c r="F24" s="110"/>
      <c r="G24" s="110"/>
    </row>
    <row r="25" spans="1:8" ht="15.75" x14ac:dyDescent="0.25">
      <c r="A25" s="11"/>
      <c r="B25" s="101"/>
      <c r="C25" s="102"/>
      <c r="D25" s="102"/>
    </row>
    <row r="26" spans="1:8" ht="15.75" x14ac:dyDescent="0.25">
      <c r="A26" s="11"/>
      <c r="B26" s="12"/>
      <c r="C26" s="74"/>
      <c r="D26" s="13"/>
    </row>
    <row r="27" spans="1:8" x14ac:dyDescent="0.25">
      <c r="A27" s="17" t="s">
        <v>28</v>
      </c>
      <c r="B27" s="22" t="s">
        <v>124</v>
      </c>
      <c r="C27" s="75" t="s">
        <v>89</v>
      </c>
      <c r="D27" s="70"/>
      <c r="E27" s="70"/>
    </row>
    <row r="28" spans="1:8" x14ac:dyDescent="0.25">
      <c r="A28" s="17" t="s">
        <v>81</v>
      </c>
      <c r="B28" s="22" t="s">
        <v>48</v>
      </c>
      <c r="C28" s="75" t="s">
        <v>90</v>
      </c>
      <c r="D28" s="93" t="s">
        <v>48</v>
      </c>
      <c r="E28" s="71"/>
      <c r="F28" s="70"/>
      <c r="G28" s="70"/>
      <c r="H28" s="70"/>
    </row>
    <row r="29" spans="1:8" ht="15.75" x14ac:dyDescent="0.25">
      <c r="A29" s="11"/>
      <c r="B29" s="72"/>
      <c r="C29" s="76"/>
      <c r="D29" s="93" t="s">
        <v>122</v>
      </c>
      <c r="E29" s="1"/>
    </row>
    <row r="30" spans="1:8" x14ac:dyDescent="0.25">
      <c r="A30" s="58" t="s">
        <v>108</v>
      </c>
      <c r="B30" s="111">
        <v>750000</v>
      </c>
      <c r="C30" s="112"/>
      <c r="D30" s="112"/>
    </row>
    <row r="31" spans="1:8" x14ac:dyDescent="0.25">
      <c r="A31" s="58" t="s">
        <v>109</v>
      </c>
      <c r="B31" s="111">
        <v>1500000</v>
      </c>
      <c r="C31" s="112"/>
      <c r="D31" s="112"/>
    </row>
    <row r="32" spans="1:8" x14ac:dyDescent="0.25">
      <c r="A32" s="58"/>
      <c r="B32" s="65"/>
      <c r="C32" s="66"/>
      <c r="D32" s="66"/>
    </row>
    <row r="33" spans="1:9" ht="15.75" x14ac:dyDescent="0.25">
      <c r="A33" s="11"/>
      <c r="B33" s="101"/>
      <c r="C33" s="102"/>
      <c r="D33" s="102"/>
    </row>
    <row r="34" spans="1:9" x14ac:dyDescent="0.25">
      <c r="A34" s="8" t="s">
        <v>6</v>
      </c>
      <c r="B34" s="6" t="s">
        <v>4</v>
      </c>
      <c r="C34" s="6" t="s">
        <v>0</v>
      </c>
      <c r="D34" s="6" t="s">
        <v>2</v>
      </c>
    </row>
    <row r="35" spans="1:9" x14ac:dyDescent="0.25">
      <c r="A35" s="10" t="s">
        <v>125</v>
      </c>
      <c r="B35" s="9">
        <v>7</v>
      </c>
      <c r="C35" s="19"/>
      <c r="D35" s="3">
        <f>(B35*Girdiler!$C$88)+(C35*Girdiler!$C$86)</f>
        <v>3175.2000000000003</v>
      </c>
      <c r="E35" s="106" t="s">
        <v>87</v>
      </c>
      <c r="F35" s="107"/>
      <c r="G35" s="107"/>
      <c r="H35" s="107"/>
      <c r="I35" s="107"/>
    </row>
    <row r="36" spans="1:9" x14ac:dyDescent="0.25">
      <c r="A36" s="10" t="s">
        <v>126</v>
      </c>
      <c r="B36" s="9">
        <v>4.5</v>
      </c>
      <c r="C36" s="7"/>
      <c r="D36" s="3">
        <f>(B36*Girdiler!$C$88)+(C36*Girdiler!$C$86)</f>
        <v>2041.2</v>
      </c>
      <c r="E36" s="77"/>
      <c r="F36" s="74"/>
      <c r="G36" s="74"/>
      <c r="H36" s="77"/>
      <c r="I36" s="77"/>
    </row>
    <row r="37" spans="1:9" x14ac:dyDescent="0.25">
      <c r="A37" s="10" t="s">
        <v>127</v>
      </c>
      <c r="B37" s="9">
        <v>2.5</v>
      </c>
      <c r="C37" s="7"/>
      <c r="D37" s="3">
        <f>(B37*Girdiler!$C$88)+(C37*Girdiler!$C$86)</f>
        <v>1134</v>
      </c>
      <c r="E37" s="77"/>
      <c r="F37" s="74"/>
      <c r="G37" s="74"/>
      <c r="H37" s="77"/>
      <c r="I37" s="77"/>
    </row>
    <row r="38" spans="1:9" x14ac:dyDescent="0.25">
      <c r="A38" s="10" t="s">
        <v>128</v>
      </c>
      <c r="B38" s="9">
        <v>1</v>
      </c>
      <c r="C38" s="7"/>
      <c r="D38" s="3">
        <f>(B38*Girdiler!$C$88)+(C38*Girdiler!$C$86)</f>
        <v>453.6</v>
      </c>
      <c r="E38" s="77"/>
      <c r="F38" s="74"/>
      <c r="G38" s="74"/>
      <c r="H38" s="77"/>
      <c r="I38" s="77"/>
    </row>
    <row r="39" spans="1:9" x14ac:dyDescent="0.25">
      <c r="A39" s="10"/>
      <c r="B39" s="9"/>
      <c r="C39" s="7"/>
      <c r="D39" s="3">
        <f>(B39*Girdiler!$C$88)+(C39*Girdiler!$C$86)</f>
        <v>0</v>
      </c>
      <c r="E39" s="77"/>
      <c r="F39" s="74"/>
      <c r="G39" s="74"/>
      <c r="H39" s="77"/>
      <c r="I39" s="77"/>
    </row>
    <row r="40" spans="1:9" x14ac:dyDescent="0.25">
      <c r="A40" s="10"/>
      <c r="B40" s="9"/>
      <c r="C40" s="7"/>
      <c r="D40" s="3">
        <f>(B40*Girdiler!$C$88)+(C40*Girdiler!$C$86)</f>
        <v>0</v>
      </c>
      <c r="E40" s="77"/>
      <c r="F40" s="74"/>
      <c r="G40" s="74"/>
      <c r="H40" s="77"/>
      <c r="I40" s="77"/>
    </row>
    <row r="41" spans="1:9" x14ac:dyDescent="0.25">
      <c r="A41" s="10"/>
      <c r="B41" s="9"/>
      <c r="C41" s="7"/>
      <c r="D41" s="3">
        <f>(B41*Girdiler!$C$88)+(C41*Girdiler!$C$86)</f>
        <v>0</v>
      </c>
      <c r="E41" s="77"/>
      <c r="F41" s="74"/>
      <c r="G41" s="74"/>
      <c r="H41" s="77"/>
      <c r="I41" s="77"/>
    </row>
    <row r="42" spans="1:9" x14ac:dyDescent="0.25">
      <c r="A42" s="10"/>
      <c r="B42" s="9"/>
      <c r="C42" s="7"/>
      <c r="D42" s="3">
        <f>(B42*Girdiler!$C$88)+(C42*Girdiler!$C$86)</f>
        <v>0</v>
      </c>
      <c r="E42" s="77"/>
      <c r="F42" s="74"/>
      <c r="G42" s="74"/>
      <c r="H42" s="77"/>
      <c r="I42" s="77"/>
    </row>
    <row r="43" spans="1:9" x14ac:dyDescent="0.25">
      <c r="A43" s="10"/>
      <c r="B43" s="9"/>
      <c r="C43" s="7"/>
      <c r="D43" s="3">
        <f>(B43*Girdiler!$C$88)+(C43*Girdiler!$C$86)</f>
        <v>0</v>
      </c>
      <c r="E43" s="77"/>
      <c r="F43" s="74"/>
      <c r="G43" s="74"/>
      <c r="H43" s="77"/>
      <c r="I43" s="77"/>
    </row>
    <row r="44" spans="1:9" x14ac:dyDescent="0.25">
      <c r="A44" s="10"/>
      <c r="B44" s="9"/>
      <c r="C44" s="7"/>
      <c r="D44" s="3">
        <f>(B44*Girdiler!$C$88)+(C44*Girdiler!$C$86)</f>
        <v>0</v>
      </c>
      <c r="E44" s="77"/>
      <c r="F44" s="74"/>
      <c r="G44" s="74"/>
      <c r="H44" s="77"/>
      <c r="I44" s="77"/>
    </row>
    <row r="45" spans="1:9" ht="15.75" x14ac:dyDescent="0.25">
      <c r="A45" s="11"/>
      <c r="B45" s="101"/>
      <c r="C45" s="102"/>
      <c r="D45" s="102"/>
      <c r="E45" s="77"/>
      <c r="F45" s="74"/>
      <c r="G45" s="74"/>
      <c r="H45" s="77"/>
      <c r="I45" s="77"/>
    </row>
    <row r="46" spans="1:9" ht="15.75" x14ac:dyDescent="0.25">
      <c r="A46" s="80" t="s">
        <v>97</v>
      </c>
      <c r="B46" s="101"/>
      <c r="C46" s="102"/>
      <c r="D46" s="102"/>
      <c r="E46" s="77"/>
      <c r="F46" s="74"/>
      <c r="G46" s="74"/>
      <c r="H46" s="77"/>
      <c r="I46" s="77"/>
    </row>
    <row r="47" spans="1:9" x14ac:dyDescent="0.25">
      <c r="A47" s="81" t="s">
        <v>98</v>
      </c>
      <c r="B47" s="59"/>
      <c r="C47" s="60"/>
      <c r="D47" s="60"/>
      <c r="E47" s="77"/>
      <c r="F47" s="74"/>
      <c r="G47" s="74"/>
      <c r="H47" s="77"/>
      <c r="I47" s="77"/>
    </row>
    <row r="48" spans="1:9" ht="15.75" x14ac:dyDescent="0.25">
      <c r="A48" s="80" t="s">
        <v>96</v>
      </c>
      <c r="B48" s="59"/>
      <c r="C48" s="60"/>
      <c r="D48" s="60"/>
      <c r="E48" s="77"/>
      <c r="F48" s="74"/>
      <c r="G48" s="74"/>
      <c r="H48" s="77"/>
      <c r="I48" s="77"/>
    </row>
    <row r="49" spans="1:9" ht="15.75" x14ac:dyDescent="0.25">
      <c r="A49" s="80"/>
      <c r="B49" s="59"/>
      <c r="C49" s="60"/>
      <c r="D49" s="60"/>
      <c r="E49" s="77"/>
      <c r="F49" s="74"/>
      <c r="G49" s="74"/>
      <c r="H49" s="77"/>
      <c r="I49" s="77"/>
    </row>
    <row r="50" spans="1:9" ht="15.75" x14ac:dyDescent="0.25">
      <c r="A50" s="11"/>
      <c r="B50" s="59"/>
      <c r="C50" s="60"/>
      <c r="D50" s="60"/>
      <c r="E50" s="77"/>
      <c r="F50" s="74"/>
      <c r="G50" s="74"/>
      <c r="H50" s="77"/>
      <c r="I50" s="77"/>
    </row>
    <row r="51" spans="1:9" ht="15.75" x14ac:dyDescent="0.25">
      <c r="A51" s="11"/>
      <c r="B51" s="101"/>
      <c r="C51" s="102"/>
      <c r="D51" s="102"/>
      <c r="E51" s="77"/>
      <c r="F51" s="74"/>
      <c r="G51" s="74"/>
      <c r="H51" s="77"/>
      <c r="I51" s="77"/>
    </row>
    <row r="52" spans="1:9" x14ac:dyDescent="0.25">
      <c r="A52" s="8" t="s">
        <v>38</v>
      </c>
      <c r="B52" s="6" t="s">
        <v>0</v>
      </c>
      <c r="C52" s="6" t="s">
        <v>35</v>
      </c>
      <c r="D52" s="6" t="s">
        <v>2</v>
      </c>
      <c r="E52" s="106" t="s">
        <v>91</v>
      </c>
      <c r="F52" s="107"/>
      <c r="G52" s="107"/>
      <c r="H52" s="107"/>
      <c r="I52" s="107"/>
    </row>
    <row r="53" spans="1:9" x14ac:dyDescent="0.25">
      <c r="A53" s="10" t="s">
        <v>129</v>
      </c>
      <c r="B53" s="7">
        <v>1</v>
      </c>
      <c r="C53" s="7" t="s">
        <v>130</v>
      </c>
      <c r="D53" s="3">
        <f>(B53*Girdiler!$C$86)</f>
        <v>28.35</v>
      </c>
      <c r="E53" s="77"/>
      <c r="F53" s="74"/>
      <c r="G53" s="74"/>
      <c r="H53" s="77"/>
      <c r="I53" s="77"/>
    </row>
    <row r="54" spans="1:9" x14ac:dyDescent="0.25">
      <c r="A54" s="10" t="s">
        <v>129</v>
      </c>
      <c r="B54" s="7">
        <v>1</v>
      </c>
      <c r="C54" s="7" t="s">
        <v>131</v>
      </c>
      <c r="D54" s="3">
        <f>(B54*Girdiler!$C$86)</f>
        <v>28.35</v>
      </c>
      <c r="E54" s="77"/>
      <c r="F54" s="74"/>
      <c r="G54" s="74"/>
      <c r="H54" s="77"/>
      <c r="I54" s="77"/>
    </row>
    <row r="55" spans="1:9" x14ac:dyDescent="0.25">
      <c r="A55" s="10"/>
      <c r="B55" s="7"/>
      <c r="C55" s="7"/>
      <c r="D55" s="3">
        <f>(B55*Girdiler!$C$86)</f>
        <v>0</v>
      </c>
    </row>
    <row r="56" spans="1:9" x14ac:dyDescent="0.25">
      <c r="A56" s="10"/>
      <c r="B56" s="7"/>
      <c r="C56" s="7"/>
      <c r="D56" s="3">
        <f>(B56*Girdiler!$C$86)</f>
        <v>0</v>
      </c>
    </row>
    <row r="57" spans="1:9" x14ac:dyDescent="0.25">
      <c r="A57" s="10"/>
      <c r="B57" s="7"/>
      <c r="C57" s="7"/>
      <c r="D57" s="3">
        <f>(B57*Girdiler!$C$86)</f>
        <v>0</v>
      </c>
    </row>
    <row r="58" spans="1:9" x14ac:dyDescent="0.25">
      <c r="A58" s="10"/>
      <c r="B58" s="7"/>
      <c r="C58" s="7"/>
      <c r="D58" s="3">
        <f>(B58*Girdiler!$C$86)</f>
        <v>0</v>
      </c>
    </row>
    <row r="59" spans="1:9" x14ac:dyDescent="0.25">
      <c r="A59" s="10"/>
      <c r="B59" s="7"/>
      <c r="C59" s="7"/>
      <c r="D59" s="3">
        <f>(B59*Girdiler!$C$86)</f>
        <v>0</v>
      </c>
    </row>
    <row r="60" spans="1:9" x14ac:dyDescent="0.25">
      <c r="A60" s="10"/>
      <c r="B60" s="7"/>
      <c r="C60" s="7"/>
      <c r="D60" s="3">
        <f>(B60*Girdiler!$C$86)</f>
        <v>0</v>
      </c>
    </row>
    <row r="61" spans="1:9" x14ac:dyDescent="0.25">
      <c r="A61" s="10"/>
      <c r="B61" s="7"/>
      <c r="C61" s="7"/>
      <c r="D61" s="3">
        <f>(B61*Girdiler!$C$86)</f>
        <v>0</v>
      </c>
    </row>
    <row r="62" spans="1:9" x14ac:dyDescent="0.25">
      <c r="A62" s="10"/>
      <c r="B62" s="7"/>
      <c r="C62" s="7"/>
      <c r="D62" s="3">
        <f>(B62*Girdiler!$C$86)</f>
        <v>0</v>
      </c>
    </row>
    <row r="63" spans="1:9" ht="15.75" x14ac:dyDescent="0.25">
      <c r="A63" s="80"/>
      <c r="B63" s="101"/>
      <c r="C63" s="102"/>
      <c r="D63" s="102"/>
    </row>
    <row r="64" spans="1:9" ht="15.75" x14ac:dyDescent="0.25">
      <c r="A64" s="80" t="s">
        <v>99</v>
      </c>
      <c r="B64" s="101"/>
      <c r="C64" s="102"/>
      <c r="D64" s="102"/>
    </row>
    <row r="65" spans="1:9" x14ac:dyDescent="0.25">
      <c r="A65" s="81" t="s">
        <v>101</v>
      </c>
      <c r="B65" s="101"/>
      <c r="C65" s="102"/>
      <c r="D65" s="102"/>
    </row>
    <row r="66" spans="1:9" ht="15.75" x14ac:dyDescent="0.25">
      <c r="A66" s="80" t="s">
        <v>96</v>
      </c>
      <c r="B66" s="101"/>
      <c r="C66" s="102"/>
      <c r="D66" s="102"/>
    </row>
    <row r="67" spans="1:9" ht="15.75" x14ac:dyDescent="0.25">
      <c r="A67" s="80"/>
      <c r="B67" s="59"/>
      <c r="C67" s="60"/>
      <c r="D67" s="60"/>
    </row>
    <row r="68" spans="1:9" ht="15.75" x14ac:dyDescent="0.25">
      <c r="A68" s="80"/>
      <c r="B68" s="59"/>
      <c r="C68" s="60"/>
      <c r="D68" s="60"/>
    </row>
    <row r="69" spans="1:9" ht="15.75" x14ac:dyDescent="0.25">
      <c r="A69" s="80"/>
      <c r="B69" s="59"/>
      <c r="C69" s="60"/>
      <c r="D69" s="60"/>
    </row>
    <row r="70" spans="1:9" x14ac:dyDescent="0.25">
      <c r="A70" s="8" t="s">
        <v>119</v>
      </c>
      <c r="B70" s="6" t="s">
        <v>4</v>
      </c>
      <c r="C70" s="6" t="s">
        <v>0</v>
      </c>
      <c r="D70" s="6" t="s">
        <v>2</v>
      </c>
      <c r="E70" s="106" t="s">
        <v>121</v>
      </c>
      <c r="F70" s="107"/>
      <c r="G70" s="107"/>
      <c r="H70" s="107"/>
      <c r="I70" s="107"/>
    </row>
    <row r="71" spans="1:9" x14ac:dyDescent="0.25">
      <c r="A71" s="10"/>
      <c r="B71" s="9"/>
      <c r="C71" s="19"/>
      <c r="D71" s="3">
        <f>(B71*Girdiler!$C$88)+(C71*Girdiler!$C$86)</f>
        <v>0</v>
      </c>
    </row>
    <row r="72" spans="1:9" x14ac:dyDescent="0.25">
      <c r="A72" s="10"/>
      <c r="B72" s="9"/>
      <c r="C72" s="7"/>
      <c r="D72" s="3">
        <f>(B72*Girdiler!$C$88)+(C72*Girdiler!$C$86)</f>
        <v>0</v>
      </c>
    </row>
    <row r="73" spans="1:9" x14ac:dyDescent="0.25">
      <c r="A73" s="10"/>
      <c r="B73" s="9"/>
      <c r="C73" s="7"/>
      <c r="D73" s="3">
        <f>(B73*Girdiler!$C$88)+(C73*Girdiler!$C$86)</f>
        <v>0</v>
      </c>
    </row>
    <row r="74" spans="1:9" x14ac:dyDescent="0.25">
      <c r="A74" s="10"/>
      <c r="B74" s="9"/>
      <c r="C74" s="7"/>
      <c r="D74" s="3">
        <f>(B74*Girdiler!$C$88)+(C74*Girdiler!$C$86)</f>
        <v>0</v>
      </c>
    </row>
    <row r="75" spans="1:9" x14ac:dyDescent="0.25">
      <c r="A75" s="10"/>
      <c r="B75" s="9"/>
      <c r="C75" s="7"/>
      <c r="D75" s="3">
        <f>(B75*Girdiler!$C$88)+(C75*Girdiler!$C$86)</f>
        <v>0</v>
      </c>
    </row>
    <row r="76" spans="1:9" x14ac:dyDescent="0.25">
      <c r="A76" s="10"/>
      <c r="B76" s="9"/>
      <c r="C76" s="7"/>
      <c r="D76" s="3">
        <f>(B76*Girdiler!$C$88)+(C76*Girdiler!$C$86)</f>
        <v>0</v>
      </c>
    </row>
    <row r="77" spans="1:9" x14ac:dyDescent="0.25">
      <c r="A77" s="10"/>
      <c r="B77" s="9"/>
      <c r="C77" s="7"/>
      <c r="D77" s="3">
        <f>(B77*Girdiler!$C$88)+(C77*Girdiler!$C$86)</f>
        <v>0</v>
      </c>
    </row>
    <row r="78" spans="1:9" x14ac:dyDescent="0.25">
      <c r="A78" s="10"/>
      <c r="B78" s="9"/>
      <c r="C78" s="7"/>
      <c r="D78" s="3">
        <f>(B78*Girdiler!$C$88)+(C78*Girdiler!$C$86)</f>
        <v>0</v>
      </c>
    </row>
    <row r="79" spans="1:9" x14ac:dyDescent="0.25">
      <c r="A79" s="10"/>
      <c r="B79" s="9"/>
      <c r="C79" s="7"/>
      <c r="D79" s="3">
        <f>(B79*Girdiler!$C$88)+(C79*Girdiler!$C$86)</f>
        <v>0</v>
      </c>
    </row>
    <row r="80" spans="1:9" x14ac:dyDescent="0.25">
      <c r="A80" s="10"/>
      <c r="B80" s="9"/>
      <c r="C80" s="7"/>
      <c r="D80" s="3">
        <f>(B80*Girdiler!$C$88)+(C80*Girdiler!$C$86)</f>
        <v>0</v>
      </c>
    </row>
    <row r="81" spans="1:4" ht="15.75" x14ac:dyDescent="0.25">
      <c r="A81" s="80"/>
      <c r="B81" s="59"/>
      <c r="C81" s="60"/>
      <c r="D81" s="60"/>
    </row>
    <row r="82" spans="1:4" ht="15.75" x14ac:dyDescent="0.25">
      <c r="A82" s="80"/>
      <c r="B82" s="59"/>
      <c r="C82" s="60"/>
      <c r="D82" s="60"/>
    </row>
    <row r="83" spans="1:4" ht="15.75" x14ac:dyDescent="0.25">
      <c r="A83" s="80"/>
      <c r="B83" s="59"/>
      <c r="C83" s="60"/>
      <c r="D83" s="60"/>
    </row>
    <row r="84" spans="1:4" ht="15.75" x14ac:dyDescent="0.25">
      <c r="A84" s="80"/>
      <c r="B84" s="59"/>
      <c r="C84" s="60"/>
      <c r="D84" s="60"/>
    </row>
    <row r="85" spans="1:4" ht="15.75" x14ac:dyDescent="0.25">
      <c r="A85" s="80"/>
      <c r="B85" s="103" t="s">
        <v>107</v>
      </c>
      <c r="C85" s="104"/>
      <c r="D85" s="105"/>
    </row>
    <row r="86" spans="1:4" ht="15.75" x14ac:dyDescent="0.25">
      <c r="A86" s="80"/>
      <c r="B86" s="4" t="s">
        <v>104</v>
      </c>
      <c r="C86" s="4">
        <v>28.35</v>
      </c>
      <c r="D86" s="4" t="s">
        <v>2</v>
      </c>
    </row>
    <row r="87" spans="1:4" ht="15.75" x14ac:dyDescent="0.25">
      <c r="A87" s="80"/>
      <c r="B87" s="4" t="s">
        <v>105</v>
      </c>
      <c r="C87" s="4">
        <v>3.7850000000000001</v>
      </c>
      <c r="D87" s="4" t="s">
        <v>3</v>
      </c>
    </row>
    <row r="88" spans="1:4" ht="15.75" x14ac:dyDescent="0.25">
      <c r="A88" s="80"/>
      <c r="B88" s="4" t="s">
        <v>106</v>
      </c>
      <c r="C88" s="69">
        <v>453.6</v>
      </c>
      <c r="D88" s="4" t="s">
        <v>2</v>
      </c>
    </row>
    <row r="89" spans="1:4" ht="15.75" x14ac:dyDescent="0.25">
      <c r="A89" s="11"/>
      <c r="B89" s="101"/>
      <c r="C89" s="102"/>
      <c r="D89" s="102"/>
    </row>
    <row r="90" spans="1:4" ht="15.75" x14ac:dyDescent="0.25">
      <c r="A90" s="11"/>
      <c r="B90" s="14"/>
      <c r="C90" s="14"/>
      <c r="D90" s="14"/>
    </row>
    <row r="91" spans="1:4" ht="15.75" x14ac:dyDescent="0.25">
      <c r="A91" s="11"/>
      <c r="B91" s="14"/>
      <c r="C91" s="14"/>
      <c r="D91" s="14"/>
    </row>
  </sheetData>
  <mergeCells count="31">
    <mergeCell ref="D19:G19"/>
    <mergeCell ref="D20:G20"/>
    <mergeCell ref="D21:G21"/>
    <mergeCell ref="D22:G22"/>
    <mergeCell ref="D23:G23"/>
    <mergeCell ref="B12:D12"/>
    <mergeCell ref="D16:G16"/>
    <mergeCell ref="D17:G17"/>
    <mergeCell ref="D18:G18"/>
    <mergeCell ref="D15:K15"/>
    <mergeCell ref="B89:D89"/>
    <mergeCell ref="B66:D66"/>
    <mergeCell ref="B51:D51"/>
    <mergeCell ref="B33:D33"/>
    <mergeCell ref="B25:D25"/>
    <mergeCell ref="A3:F3"/>
    <mergeCell ref="B63:D63"/>
    <mergeCell ref="B64:D64"/>
    <mergeCell ref="B65:D65"/>
    <mergeCell ref="B85:D85"/>
    <mergeCell ref="E70:I70"/>
    <mergeCell ref="C10:G10"/>
    <mergeCell ref="B9:F9"/>
    <mergeCell ref="B45:D45"/>
    <mergeCell ref="B46:D46"/>
    <mergeCell ref="D24:G24"/>
    <mergeCell ref="B30:D30"/>
    <mergeCell ref="E52:I52"/>
    <mergeCell ref="D14:G14"/>
    <mergeCell ref="E35:I35"/>
    <mergeCell ref="B31:D31"/>
  </mergeCells>
  <dataValidations xWindow="603" yWindow="521" count="1">
    <dataValidation type="list" allowBlank="1" showInputMessage="1" showErrorMessage="1" errorTitle="Uyarı" error="İki tip girebilirsiniz _x000a_Ale _x000a_Lager_x000a__x000a_isterseniz el ile yazın isterseniz açılır menüden seçin" promptTitle="maya cinsini seçin" prompt="maya ale veya lager mi? Maya cinsini girmezseniz maya hesabı çalışmaz" sqref="B28" xr:uid="{00000000-0002-0000-0000-000000000000}">
      <formula1>$D$28:$D$29</formula1>
    </dataValidation>
  </dataValidations>
  <hyperlinks>
    <hyperlink ref="A4" r:id="rId1" xr:uid="{00000000-0004-0000-0000-000000000000}"/>
    <hyperlink ref="A47" r:id="rId2" xr:uid="{00000000-0004-0000-0000-000001000000}"/>
    <hyperlink ref="A65" r:id="rId3" xr:uid="{00000000-0004-0000-0000-000002000000}"/>
  </hyperlinks>
  <pageMargins left="0.7" right="0.7" top="0.75" bottom="0.75" header="0.3" footer="0.3"/>
  <pageSetup paperSize="9"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L93"/>
  <sheetViews>
    <sheetView tabSelected="1" zoomScaleNormal="100" workbookViewId="0">
      <selection activeCell="D10" sqref="D10"/>
    </sheetView>
  </sheetViews>
  <sheetFormatPr defaultRowHeight="15" x14ac:dyDescent="0.25"/>
  <cols>
    <col min="1" max="1" width="39.7109375" bestFit="1" customWidth="1"/>
    <col min="2" max="2" width="6" style="1" bestFit="1" customWidth="1"/>
    <col min="3" max="3" width="8.85546875" style="1" bestFit="1" customWidth="1"/>
    <col min="4" max="4" width="12" style="1" bestFit="1" customWidth="1"/>
  </cols>
  <sheetData>
    <row r="1" spans="1:9" ht="31.5" customHeight="1" x14ac:dyDescent="0.25">
      <c r="A1" s="113" t="str">
        <f>Girdiler!A9</f>
        <v>Weihen Stephan Vitus</v>
      </c>
      <c r="B1" s="113"/>
      <c r="C1" s="113"/>
      <c r="D1" s="114" t="s">
        <v>39</v>
      </c>
      <c r="E1" s="114"/>
      <c r="F1" s="114"/>
      <c r="G1" s="64"/>
      <c r="H1" s="64"/>
    </row>
    <row r="2" spans="1:9" ht="18.75" x14ac:dyDescent="0.3">
      <c r="A2" s="23" t="s">
        <v>40</v>
      </c>
      <c r="F2" s="63"/>
      <c r="G2" s="24"/>
      <c r="H2" s="24"/>
    </row>
    <row r="3" spans="1:9" ht="15.75" x14ac:dyDescent="0.25">
      <c r="A3" s="11" t="s">
        <v>11</v>
      </c>
      <c r="B3" s="98">
        <v>12</v>
      </c>
      <c r="C3" s="13" t="str">
        <f>Girdiler!C15</f>
        <v>litre</v>
      </c>
      <c r="D3" s="60"/>
      <c r="G3" s="24"/>
      <c r="H3" s="24"/>
    </row>
    <row r="4" spans="1:9" ht="15.75" x14ac:dyDescent="0.25">
      <c r="A4" s="11" t="s">
        <v>12</v>
      </c>
      <c r="B4" s="59">
        <f>'kaynatma suyu hesabı'!B28</f>
        <v>16.98</v>
      </c>
      <c r="C4" s="13" t="s">
        <v>8</v>
      </c>
      <c r="D4" s="60"/>
      <c r="G4" s="24"/>
      <c r="H4" s="24"/>
    </row>
    <row r="5" spans="1:9" ht="15.75" x14ac:dyDescent="0.25">
      <c r="A5" s="11" t="s">
        <v>13</v>
      </c>
      <c r="B5" s="59">
        <f>Girdiler!B16</f>
        <v>1078</v>
      </c>
      <c r="C5" s="13"/>
      <c r="D5" s="60"/>
    </row>
    <row r="6" spans="1:9" ht="15.75" x14ac:dyDescent="0.25">
      <c r="A6" s="11" t="s">
        <v>14</v>
      </c>
      <c r="B6" s="59">
        <f>Girdiler!B17</f>
        <v>1018</v>
      </c>
      <c r="C6" s="13"/>
      <c r="D6" s="60"/>
    </row>
    <row r="7" spans="1:9" ht="15.75" x14ac:dyDescent="0.25">
      <c r="A7" s="11" t="s">
        <v>15</v>
      </c>
      <c r="B7" s="35">
        <f>Girdiler!B18</f>
        <v>7.91</v>
      </c>
      <c r="C7" s="13" t="str">
        <f>Girdiler!C18</f>
        <v>%</v>
      </c>
      <c r="D7" s="60"/>
    </row>
    <row r="8" spans="1:9" ht="15.75" x14ac:dyDescent="0.25">
      <c r="A8" s="11" t="s">
        <v>16</v>
      </c>
      <c r="B8" s="59">
        <f>Girdiler!B19</f>
        <v>24</v>
      </c>
      <c r="C8" s="13" t="str">
        <f>Girdiler!C19</f>
        <v>IBU</v>
      </c>
      <c r="D8" s="62"/>
      <c r="E8" s="24"/>
      <c r="F8" s="24"/>
      <c r="G8" s="24"/>
      <c r="H8" s="24"/>
    </row>
    <row r="9" spans="1:9" ht="15.75" x14ac:dyDescent="0.25">
      <c r="A9" s="11" t="s">
        <v>17</v>
      </c>
      <c r="B9" s="61">
        <f>1.97*Girdiler!B20</f>
        <v>26.398</v>
      </c>
      <c r="C9" s="14" t="s">
        <v>46</v>
      </c>
      <c r="D9" s="62"/>
      <c r="E9" s="24"/>
      <c r="F9" s="24"/>
      <c r="G9" s="24"/>
      <c r="H9" s="24"/>
      <c r="I9" s="24"/>
    </row>
    <row r="10" spans="1:9" ht="18" x14ac:dyDescent="0.25">
      <c r="A10" s="11" t="s">
        <v>45</v>
      </c>
      <c r="B10" s="61">
        <f>(Girdiler!B24-32)/1.8</f>
        <v>21.111111111111111</v>
      </c>
      <c r="C10" s="62" t="s">
        <v>47</v>
      </c>
      <c r="D10" s="62"/>
      <c r="E10" s="24"/>
      <c r="F10" s="24"/>
      <c r="G10" s="24"/>
      <c r="H10" s="24"/>
      <c r="I10" s="24"/>
    </row>
    <row r="11" spans="1:9" x14ac:dyDescent="0.25">
      <c r="A11" s="25"/>
      <c r="B11" s="32"/>
      <c r="C11" s="32"/>
      <c r="D11" s="32"/>
      <c r="E11" s="25"/>
      <c r="F11" s="25"/>
      <c r="G11" s="24"/>
      <c r="H11" s="24"/>
      <c r="I11" s="24"/>
    </row>
    <row r="12" spans="1:9" ht="18.75" x14ac:dyDescent="0.3">
      <c r="A12" s="23" t="s">
        <v>41</v>
      </c>
      <c r="B12" s="16"/>
      <c r="C12" s="16"/>
      <c r="D12" s="16"/>
      <c r="E12" s="24"/>
      <c r="F12" s="24"/>
      <c r="G12" s="24"/>
      <c r="H12" s="24"/>
      <c r="I12" s="24"/>
    </row>
    <row r="13" spans="1:9" ht="15.75" x14ac:dyDescent="0.25">
      <c r="A13" s="11" t="str">
        <f>Girdiler!A35</f>
        <v>Buğday Maltı</v>
      </c>
      <c r="B13" s="36">
        <f>Girdiler!D35*Girdiler!$B$10</f>
        <v>2013.336856010568</v>
      </c>
      <c r="C13" s="16" t="str">
        <f>IF(B13&gt;0,"g"," ")</f>
        <v>g</v>
      </c>
      <c r="D13" s="39">
        <f t="shared" ref="D13:D22" si="0">B13/($B$13+$B$14+$B$15+$B$16+$B$17+$B$18+$B$19+$B$20+$B$21+$B$22)</f>
        <v>0.46666666666666662</v>
      </c>
      <c r="E13" s="24"/>
      <c r="F13" s="24"/>
      <c r="G13" s="24"/>
      <c r="H13" s="24"/>
      <c r="I13" s="24"/>
    </row>
    <row r="14" spans="1:9" ht="15.75" x14ac:dyDescent="0.25">
      <c r="A14" s="11" t="str">
        <f>Girdiler!A36</f>
        <v>Pilsner</v>
      </c>
      <c r="B14" s="36">
        <f>Girdiler!D36*Girdiler!$B$10</f>
        <v>1294.2879788639366</v>
      </c>
      <c r="C14" s="16" t="str">
        <f t="shared" ref="C14:C22" si="1">IF(B14&gt;0,"g"," ")</f>
        <v>g</v>
      </c>
      <c r="D14" s="39">
        <f t="shared" si="0"/>
        <v>0.3</v>
      </c>
      <c r="E14" s="24"/>
      <c r="F14" s="24"/>
      <c r="G14" s="24"/>
      <c r="H14" s="24"/>
      <c r="I14" s="24"/>
    </row>
    <row r="15" spans="1:9" ht="15.75" x14ac:dyDescent="0.25">
      <c r="A15" s="11" t="str">
        <f>Girdiler!A37</f>
        <v xml:space="preserve">Melanoidin </v>
      </c>
      <c r="B15" s="36">
        <f>Girdiler!D37*Girdiler!$B$10</f>
        <v>719.04887714663141</v>
      </c>
      <c r="C15" s="16" t="str">
        <f t="shared" si="1"/>
        <v>g</v>
      </c>
      <c r="D15" s="39">
        <f t="shared" si="0"/>
        <v>0.16666666666666666</v>
      </c>
      <c r="E15" s="24"/>
      <c r="F15" s="24"/>
      <c r="G15" s="24"/>
      <c r="H15" s="24"/>
      <c r="I15" s="24"/>
    </row>
    <row r="16" spans="1:9" ht="15.75" x14ac:dyDescent="0.25">
      <c r="A16" s="11" t="str">
        <f>Girdiler!A38</f>
        <v>CaraMünih I</v>
      </c>
      <c r="B16" s="36">
        <f>Girdiler!D38*Girdiler!$B$10</f>
        <v>287.61955085865259</v>
      </c>
      <c r="C16" s="16" t="str">
        <f t="shared" si="1"/>
        <v>g</v>
      </c>
      <c r="D16" s="39">
        <f t="shared" si="0"/>
        <v>6.6666666666666666E-2</v>
      </c>
      <c r="E16" s="24"/>
      <c r="F16" s="24"/>
      <c r="G16" s="24"/>
      <c r="H16" s="24"/>
      <c r="I16" s="24"/>
    </row>
    <row r="17" spans="1:12" ht="15.75" x14ac:dyDescent="0.25">
      <c r="A17" s="37">
        <f>Girdiler!A39</f>
        <v>0</v>
      </c>
      <c r="B17" s="36">
        <f>Girdiler!D39*Girdiler!$B$10</f>
        <v>0</v>
      </c>
      <c r="C17" s="16" t="str">
        <f t="shared" si="1"/>
        <v xml:space="preserve"> </v>
      </c>
      <c r="D17" s="39">
        <f t="shared" si="0"/>
        <v>0</v>
      </c>
      <c r="E17" s="24"/>
      <c r="F17" s="24"/>
      <c r="G17" s="24"/>
      <c r="H17" s="24"/>
      <c r="I17" s="24"/>
    </row>
    <row r="18" spans="1:12" ht="15.75" x14ac:dyDescent="0.25">
      <c r="A18" s="37">
        <f>Girdiler!A40</f>
        <v>0</v>
      </c>
      <c r="B18" s="36">
        <f>Girdiler!D40*Girdiler!$B$10</f>
        <v>0</v>
      </c>
      <c r="C18" s="16" t="str">
        <f t="shared" si="1"/>
        <v xml:space="preserve"> </v>
      </c>
      <c r="D18" s="39">
        <f t="shared" si="0"/>
        <v>0</v>
      </c>
      <c r="E18" s="24"/>
      <c r="F18" s="24"/>
      <c r="G18" s="24"/>
      <c r="H18" s="24"/>
      <c r="I18" s="24"/>
    </row>
    <row r="19" spans="1:12" ht="15.75" x14ac:dyDescent="0.25">
      <c r="A19" s="37">
        <f>Girdiler!A41</f>
        <v>0</v>
      </c>
      <c r="B19" s="36">
        <f>Girdiler!D41*Girdiler!$B$10</f>
        <v>0</v>
      </c>
      <c r="C19" s="16" t="str">
        <f t="shared" si="1"/>
        <v xml:space="preserve"> </v>
      </c>
      <c r="D19" s="39">
        <f t="shared" si="0"/>
        <v>0</v>
      </c>
      <c r="E19" s="24"/>
      <c r="F19" s="24"/>
      <c r="G19" s="24"/>
      <c r="H19" s="24"/>
      <c r="I19" s="24"/>
    </row>
    <row r="20" spans="1:12" ht="15.75" x14ac:dyDescent="0.25">
      <c r="A20" s="37">
        <f>Girdiler!A42</f>
        <v>0</v>
      </c>
      <c r="B20" s="36">
        <f>Girdiler!D42*Girdiler!$B$10</f>
        <v>0</v>
      </c>
      <c r="C20" s="16" t="str">
        <f t="shared" si="1"/>
        <v xml:space="preserve"> </v>
      </c>
      <c r="D20" s="39">
        <f t="shared" si="0"/>
        <v>0</v>
      </c>
      <c r="E20" s="24"/>
      <c r="F20" s="24"/>
      <c r="G20" s="24"/>
      <c r="H20" s="24"/>
      <c r="I20" s="24"/>
    </row>
    <row r="21" spans="1:12" ht="15.75" x14ac:dyDescent="0.25">
      <c r="A21" s="37">
        <f>Girdiler!A43</f>
        <v>0</v>
      </c>
      <c r="B21" s="36">
        <f>Girdiler!D43*Girdiler!$B$10</f>
        <v>0</v>
      </c>
      <c r="C21" s="16" t="str">
        <f t="shared" si="1"/>
        <v xml:space="preserve"> </v>
      </c>
      <c r="D21" s="39">
        <f t="shared" si="0"/>
        <v>0</v>
      </c>
      <c r="E21" s="24"/>
      <c r="F21" s="24"/>
      <c r="G21" s="24"/>
      <c r="H21" s="24"/>
      <c r="I21" s="24"/>
      <c r="L21" s="82"/>
    </row>
    <row r="22" spans="1:12" ht="15.75" x14ac:dyDescent="0.25">
      <c r="A22" s="38">
        <f>Girdiler!A44</f>
        <v>0</v>
      </c>
      <c r="B22" s="85">
        <f>Girdiler!D44*Girdiler!$B$10</f>
        <v>0</v>
      </c>
      <c r="C22" s="32" t="str">
        <f t="shared" si="1"/>
        <v xml:space="preserve"> </v>
      </c>
      <c r="D22" s="86">
        <f t="shared" si="0"/>
        <v>0</v>
      </c>
      <c r="E22" s="25"/>
      <c r="F22" s="25"/>
      <c r="G22" s="24"/>
      <c r="H22" s="24"/>
      <c r="I22" s="24"/>
    </row>
    <row r="23" spans="1:12" ht="18.75" x14ac:dyDescent="0.3">
      <c r="A23" s="23" t="s">
        <v>42</v>
      </c>
      <c r="B23" s="16"/>
      <c r="C23" s="16"/>
      <c r="D23" s="16"/>
      <c r="E23" s="24"/>
      <c r="F23" s="24"/>
      <c r="G23" s="24"/>
      <c r="H23" s="24"/>
      <c r="I23" s="24"/>
    </row>
    <row r="24" spans="1:12" ht="15.75" x14ac:dyDescent="0.25">
      <c r="A24" s="11" t="str">
        <f>Girdiler!A53</f>
        <v>Hallertau Mittelfrüh</v>
      </c>
      <c r="B24" s="36">
        <f>Girdiler!D53*Girdiler!$B$10</f>
        <v>17.976221928665787</v>
      </c>
      <c r="C24" s="16" t="str">
        <f>IF(B24&gt;0,"g"," ")</f>
        <v>g</v>
      </c>
      <c r="D24" s="39" t="str">
        <f>Girdiler!C53</f>
        <v>son 60 dakika</v>
      </c>
      <c r="E24" s="11"/>
      <c r="F24" s="24"/>
      <c r="G24" s="24"/>
      <c r="H24" s="24"/>
      <c r="I24" s="24"/>
    </row>
    <row r="25" spans="1:12" ht="15.75" x14ac:dyDescent="0.25">
      <c r="A25" s="11" t="str">
        <f>Girdiler!A54</f>
        <v>Hallertau Mittelfrüh</v>
      </c>
      <c r="B25" s="36">
        <f>Girdiler!D54*Girdiler!$B$10</f>
        <v>17.976221928665787</v>
      </c>
      <c r="C25" s="16" t="str">
        <f t="shared" ref="C25:C33" si="2">IF(B25&gt;0,"g"," ")</f>
        <v>g</v>
      </c>
      <c r="D25" s="39" t="str">
        <f>Girdiler!C54</f>
        <v>son 30 dakika</v>
      </c>
      <c r="E25" s="11"/>
      <c r="F25" s="24"/>
      <c r="G25" s="24"/>
      <c r="H25" s="24"/>
      <c r="I25" s="24"/>
    </row>
    <row r="26" spans="1:12" ht="15.75" x14ac:dyDescent="0.25">
      <c r="A26" s="11">
        <f>Girdiler!A55</f>
        <v>0</v>
      </c>
      <c r="B26" s="36">
        <f>Girdiler!D55*Girdiler!$B$10</f>
        <v>0</v>
      </c>
      <c r="C26" s="16" t="str">
        <f t="shared" si="2"/>
        <v xml:space="preserve"> </v>
      </c>
      <c r="D26" s="39">
        <f>Girdiler!C55</f>
        <v>0</v>
      </c>
      <c r="E26" s="11"/>
      <c r="F26" s="24"/>
      <c r="G26" s="24"/>
      <c r="H26" s="24"/>
      <c r="I26" s="24"/>
    </row>
    <row r="27" spans="1:12" ht="15.75" x14ac:dyDescent="0.25">
      <c r="A27" s="11">
        <f>Girdiler!A56</f>
        <v>0</v>
      </c>
      <c r="B27" s="36">
        <f>Girdiler!D56*Girdiler!$B$10</f>
        <v>0</v>
      </c>
      <c r="C27" s="16" t="str">
        <f t="shared" si="2"/>
        <v xml:space="preserve"> </v>
      </c>
      <c r="D27" s="39">
        <f>Girdiler!C56</f>
        <v>0</v>
      </c>
      <c r="E27" s="11"/>
      <c r="F27" s="24"/>
      <c r="G27" s="24"/>
      <c r="H27" s="24"/>
      <c r="I27" s="24"/>
    </row>
    <row r="28" spans="1:12" ht="15.75" x14ac:dyDescent="0.25">
      <c r="A28" s="11">
        <f>Girdiler!A57</f>
        <v>0</v>
      </c>
      <c r="B28" s="36">
        <f>Girdiler!D57*Girdiler!$B$10</f>
        <v>0</v>
      </c>
      <c r="C28" s="16" t="str">
        <f t="shared" si="2"/>
        <v xml:space="preserve"> </v>
      </c>
      <c r="D28" s="39">
        <f>Girdiler!C57</f>
        <v>0</v>
      </c>
      <c r="E28" s="11"/>
      <c r="F28" s="24"/>
      <c r="G28" s="24"/>
      <c r="H28" s="24"/>
      <c r="I28" s="24"/>
    </row>
    <row r="29" spans="1:12" ht="15.75" x14ac:dyDescent="0.25">
      <c r="A29" s="11">
        <f>Girdiler!A58</f>
        <v>0</v>
      </c>
      <c r="B29" s="36">
        <f>Girdiler!D58*Girdiler!$B$10</f>
        <v>0</v>
      </c>
      <c r="C29" s="16" t="str">
        <f t="shared" si="2"/>
        <v xml:space="preserve"> </v>
      </c>
      <c r="D29" s="39">
        <f>Girdiler!C58</f>
        <v>0</v>
      </c>
      <c r="E29" s="11"/>
      <c r="F29" s="24"/>
      <c r="G29" s="24"/>
      <c r="H29" s="24"/>
      <c r="I29" s="24"/>
    </row>
    <row r="30" spans="1:12" ht="15.75" x14ac:dyDescent="0.25">
      <c r="A30" s="11">
        <f>Girdiler!A59</f>
        <v>0</v>
      </c>
      <c r="B30" s="36">
        <f>Girdiler!D59*Girdiler!$B$10</f>
        <v>0</v>
      </c>
      <c r="C30" s="16" t="str">
        <f t="shared" si="2"/>
        <v xml:space="preserve"> </v>
      </c>
      <c r="D30" s="39">
        <f>Girdiler!C59</f>
        <v>0</v>
      </c>
      <c r="E30" s="11"/>
      <c r="F30" s="24"/>
      <c r="G30" s="24"/>
      <c r="H30" s="24"/>
      <c r="I30" s="24"/>
    </row>
    <row r="31" spans="1:12" ht="15.75" x14ac:dyDescent="0.25">
      <c r="A31" s="11">
        <f>Girdiler!A60</f>
        <v>0</v>
      </c>
      <c r="B31" s="36">
        <f>Girdiler!D60*Girdiler!$B$10</f>
        <v>0</v>
      </c>
      <c r="C31" s="16" t="str">
        <f t="shared" si="2"/>
        <v xml:space="preserve"> </v>
      </c>
      <c r="D31" s="39">
        <f>Girdiler!C60</f>
        <v>0</v>
      </c>
      <c r="E31" s="11"/>
      <c r="F31" s="24"/>
      <c r="G31" s="24"/>
      <c r="H31" s="24"/>
      <c r="I31" s="24"/>
    </row>
    <row r="32" spans="1:12" ht="15.75" x14ac:dyDescent="0.25">
      <c r="A32" s="11">
        <f>Girdiler!A61</f>
        <v>0</v>
      </c>
      <c r="B32" s="36">
        <f>Girdiler!D61*Girdiler!$B$10</f>
        <v>0</v>
      </c>
      <c r="C32" s="16" t="str">
        <f t="shared" si="2"/>
        <v xml:space="preserve"> </v>
      </c>
      <c r="D32" s="39">
        <f>Girdiler!C61</f>
        <v>0</v>
      </c>
      <c r="E32" s="11"/>
      <c r="F32" s="24"/>
      <c r="G32" s="24"/>
      <c r="H32" s="24"/>
      <c r="I32" s="24"/>
    </row>
    <row r="33" spans="1:9" ht="15.75" x14ac:dyDescent="0.25">
      <c r="A33" s="87">
        <f>Girdiler!A62</f>
        <v>0</v>
      </c>
      <c r="B33" s="88">
        <f>Girdiler!D62*Girdiler!$B$10</f>
        <v>0</v>
      </c>
      <c r="C33" s="89" t="str">
        <f t="shared" si="2"/>
        <v xml:space="preserve"> </v>
      </c>
      <c r="D33" s="90">
        <f>Girdiler!C62</f>
        <v>0</v>
      </c>
      <c r="E33" s="87"/>
      <c r="F33" s="91"/>
      <c r="G33" s="24"/>
      <c r="H33" s="24"/>
      <c r="I33" s="24"/>
    </row>
    <row r="34" spans="1:9" ht="18.75" x14ac:dyDescent="0.3">
      <c r="A34" s="23" t="s">
        <v>120</v>
      </c>
      <c r="F34" s="24"/>
      <c r="G34" s="24"/>
      <c r="H34" s="24"/>
      <c r="I34" s="24"/>
    </row>
    <row r="35" spans="1:9" ht="15.75" x14ac:dyDescent="0.25">
      <c r="A35" s="11">
        <f>Girdiler!A71</f>
        <v>0</v>
      </c>
      <c r="B35" s="36">
        <f>Girdiler!D71*Girdiler!$B$10</f>
        <v>0</v>
      </c>
      <c r="C35" s="16" t="str">
        <f>IF(B35&gt;0,"g"," ")</f>
        <v xml:space="preserve"> </v>
      </c>
      <c r="F35" s="24"/>
      <c r="G35" s="24"/>
      <c r="H35" s="24"/>
      <c r="I35" s="24"/>
    </row>
    <row r="36" spans="1:9" ht="15.75" x14ac:dyDescent="0.25">
      <c r="A36" s="11">
        <f>Girdiler!A72</f>
        <v>0</v>
      </c>
      <c r="B36" s="36">
        <f>Girdiler!D72*Girdiler!$B$10</f>
        <v>0</v>
      </c>
      <c r="C36" s="16" t="str">
        <f t="shared" ref="C36:C44" si="3">IF(B36&gt;0,"g"," ")</f>
        <v xml:space="preserve"> </v>
      </c>
      <c r="F36" s="24"/>
      <c r="G36" s="24"/>
    </row>
    <row r="37" spans="1:9" ht="15.75" x14ac:dyDescent="0.25">
      <c r="A37" s="11">
        <f>Girdiler!A73</f>
        <v>0</v>
      </c>
      <c r="B37" s="36">
        <f>Girdiler!D73*Girdiler!$B$10</f>
        <v>0</v>
      </c>
      <c r="C37" s="16" t="str">
        <f t="shared" si="3"/>
        <v xml:space="preserve"> </v>
      </c>
      <c r="F37" s="24"/>
      <c r="G37" s="24"/>
    </row>
    <row r="38" spans="1:9" ht="15.75" x14ac:dyDescent="0.25">
      <c r="A38" s="11">
        <f>Girdiler!A74</f>
        <v>0</v>
      </c>
      <c r="B38" s="36">
        <f>Girdiler!D74*Girdiler!$B$10</f>
        <v>0</v>
      </c>
      <c r="C38" s="16" t="str">
        <f t="shared" si="3"/>
        <v xml:space="preserve"> </v>
      </c>
      <c r="D38" s="16"/>
      <c r="E38" s="24"/>
      <c r="F38" s="24"/>
      <c r="G38" s="24"/>
    </row>
    <row r="39" spans="1:9" ht="15.75" x14ac:dyDescent="0.25">
      <c r="A39" s="11">
        <f>Girdiler!A75</f>
        <v>0</v>
      </c>
      <c r="B39" s="36">
        <f>Girdiler!D75*Girdiler!$B$10</f>
        <v>0</v>
      </c>
      <c r="C39" s="16" t="str">
        <f t="shared" si="3"/>
        <v xml:space="preserve"> </v>
      </c>
      <c r="D39" s="16"/>
      <c r="E39" s="24"/>
      <c r="F39" s="24"/>
      <c r="G39" s="24"/>
    </row>
    <row r="40" spans="1:9" ht="15.75" x14ac:dyDescent="0.25">
      <c r="A40" s="11">
        <f>Girdiler!A76</f>
        <v>0</v>
      </c>
      <c r="B40" s="36">
        <f>Girdiler!D76*Girdiler!$B$10</f>
        <v>0</v>
      </c>
      <c r="C40" s="16" t="str">
        <f t="shared" si="3"/>
        <v xml:space="preserve"> </v>
      </c>
      <c r="D40" s="16"/>
      <c r="E40" s="24"/>
      <c r="F40" s="24"/>
      <c r="G40" s="24"/>
    </row>
    <row r="41" spans="1:9" ht="15.75" x14ac:dyDescent="0.25">
      <c r="A41" s="11">
        <f>Girdiler!A77</f>
        <v>0</v>
      </c>
      <c r="B41" s="36">
        <f>Girdiler!D77*Girdiler!$B$10</f>
        <v>0</v>
      </c>
      <c r="C41" s="16" t="str">
        <f t="shared" si="3"/>
        <v xml:space="preserve"> </v>
      </c>
      <c r="D41" s="16"/>
      <c r="E41" s="24"/>
      <c r="F41" s="24"/>
      <c r="G41" s="24"/>
    </row>
    <row r="42" spans="1:9" ht="15.75" x14ac:dyDescent="0.25">
      <c r="A42" s="11">
        <f>Girdiler!A78</f>
        <v>0</v>
      </c>
      <c r="B42" s="36">
        <f>Girdiler!D78*Girdiler!$B$10</f>
        <v>0</v>
      </c>
      <c r="C42" s="16" t="str">
        <f t="shared" si="3"/>
        <v xml:space="preserve"> </v>
      </c>
      <c r="D42" s="16"/>
      <c r="E42" s="24"/>
      <c r="F42" s="24"/>
      <c r="G42" s="24"/>
    </row>
    <row r="43" spans="1:9" ht="15.75" x14ac:dyDescent="0.25">
      <c r="A43" s="11">
        <f>Girdiler!A79</f>
        <v>0</v>
      </c>
      <c r="B43" s="36">
        <f>Girdiler!D79*Girdiler!$B$10</f>
        <v>0</v>
      </c>
      <c r="C43" s="16" t="str">
        <f t="shared" si="3"/>
        <v xml:space="preserve"> </v>
      </c>
      <c r="D43" s="16"/>
      <c r="E43" s="24"/>
      <c r="F43" s="24"/>
      <c r="G43" s="24"/>
      <c r="H43" s="24"/>
    </row>
    <row r="44" spans="1:9" ht="15.75" x14ac:dyDescent="0.25">
      <c r="A44" s="87">
        <f>Girdiler!A80</f>
        <v>0</v>
      </c>
      <c r="B44" s="85">
        <f>Girdiler!D80*Girdiler!$B$10</f>
        <v>0</v>
      </c>
      <c r="C44" s="32" t="str">
        <f t="shared" si="3"/>
        <v xml:space="preserve"> </v>
      </c>
      <c r="D44" s="32"/>
      <c r="E44" s="25"/>
      <c r="F44" s="25"/>
      <c r="G44" s="24"/>
      <c r="H44" s="24"/>
      <c r="I44" s="24"/>
    </row>
    <row r="45" spans="1:9" ht="18.75" x14ac:dyDescent="0.3">
      <c r="A45" s="92" t="s">
        <v>43</v>
      </c>
      <c r="B45" s="16"/>
      <c r="C45" s="16"/>
      <c r="D45" s="16"/>
      <c r="E45" s="24"/>
      <c r="F45" s="24"/>
      <c r="G45" s="24"/>
      <c r="H45" s="24"/>
      <c r="I45" s="24"/>
    </row>
    <row r="46" spans="1:9" ht="15.75" x14ac:dyDescent="0.25">
      <c r="A46" s="11" t="str">
        <f>Girdiler!B27</f>
        <v>K97</v>
      </c>
      <c r="B46" s="57">
        <f>IF(Girdiler!B28="ale",(Girdiler!B30*Girdiler!B15*((Girdiler!B16-1000)/4)/20000000),(IF(Girdiler!B28="lager",(Girdiler!B31*Girdiler!B15*((Girdiler!B16-1000)/4)/20000000),0)))</f>
        <v>8.7750000000000004</v>
      </c>
      <c r="C46" s="16" t="s">
        <v>2</v>
      </c>
      <c r="D46" s="57"/>
      <c r="E46" s="16"/>
      <c r="F46" s="24"/>
      <c r="G46" s="24"/>
      <c r="H46" s="24"/>
      <c r="I46" s="24"/>
    </row>
    <row r="47" spans="1:9" ht="21" x14ac:dyDescent="0.35">
      <c r="A47" s="26"/>
      <c r="B47" s="33"/>
      <c r="C47" s="33"/>
      <c r="D47" s="33"/>
      <c r="E47" s="27"/>
      <c r="F47" s="27"/>
      <c r="G47" s="28"/>
      <c r="H47" s="24"/>
      <c r="I47" s="24"/>
    </row>
    <row r="48" spans="1:9" ht="18.75" x14ac:dyDescent="0.3">
      <c r="A48" s="23" t="s">
        <v>44</v>
      </c>
      <c r="B48" s="15"/>
      <c r="C48" s="15"/>
      <c r="D48" s="15"/>
      <c r="E48" s="28"/>
      <c r="F48" s="28"/>
      <c r="G48" s="28"/>
      <c r="H48" s="24"/>
      <c r="I48" s="24"/>
    </row>
    <row r="49" spans="1:9" ht="21" x14ac:dyDescent="0.35">
      <c r="A49" s="29"/>
      <c r="B49" s="15" t="s">
        <v>8</v>
      </c>
      <c r="C49" s="15" t="s">
        <v>26</v>
      </c>
      <c r="D49" s="15" t="s">
        <v>27</v>
      </c>
      <c r="E49" s="28"/>
      <c r="F49" s="28"/>
      <c r="G49" s="28"/>
      <c r="H49" s="24"/>
      <c r="I49" s="24"/>
    </row>
    <row r="50" spans="1:9" ht="15.75" x14ac:dyDescent="0.25">
      <c r="A50" s="11" t="str">
        <f>'kaynatma suyu hesabı'!A25</f>
        <v>İlk Başlangıçtaki Su Hacmi Mayşeleme</v>
      </c>
      <c r="B50" s="57">
        <f>'kaynatma suyu hesabı'!B25</f>
        <v>16.31429326287979</v>
      </c>
      <c r="C50" s="14">
        <f>(Girdiler!B23-32)/1.8</f>
        <v>65</v>
      </c>
      <c r="D50" s="40">
        <f>Girdiler!B21</f>
        <v>60</v>
      </c>
      <c r="E50" s="28"/>
      <c r="F50" s="28"/>
      <c r="G50" s="28"/>
    </row>
    <row r="51" spans="1:9" ht="15.75" x14ac:dyDescent="0.25">
      <c r="A51" s="11" t="str">
        <f>'kaynatma suyu hesabı'!A26</f>
        <v>Mayşelemeden sonraki hacim(mash-out)</v>
      </c>
      <c r="B51" s="57">
        <f>'kaynatma suyu hesabı'!B26</f>
        <v>11.5</v>
      </c>
      <c r="C51" s="14">
        <v>75</v>
      </c>
      <c r="D51" s="62">
        <v>10</v>
      </c>
      <c r="E51" s="28"/>
      <c r="F51" s="28"/>
      <c r="G51" s="28"/>
    </row>
    <row r="52" spans="1:9" ht="15.75" x14ac:dyDescent="0.25">
      <c r="A52" s="11" t="str">
        <f>'kaynatma suyu hesabı'!A27</f>
        <v>Yağmurlama (Sparge)</v>
      </c>
      <c r="B52" s="57">
        <f>'kaynatma suyu hesabı'!B27</f>
        <v>5.48</v>
      </c>
      <c r="C52" s="14">
        <v>75</v>
      </c>
      <c r="D52" s="62" t="s">
        <v>10</v>
      </c>
      <c r="E52" s="28"/>
      <c r="F52" s="28"/>
      <c r="G52" s="28"/>
    </row>
    <row r="53" spans="1:9" ht="15.75" x14ac:dyDescent="0.25">
      <c r="A53" s="11" t="str">
        <f>'kaynatma suyu hesabı'!A28</f>
        <v>Tahmini kaynatma hacmi</v>
      </c>
      <c r="B53" s="57">
        <f>'kaynatma suyu hesabı'!B28</f>
        <v>16.98</v>
      </c>
      <c r="C53" s="14" t="s">
        <v>25</v>
      </c>
      <c r="D53" s="40">
        <f>Girdiler!B22</f>
        <v>90</v>
      </c>
      <c r="E53" s="28"/>
      <c r="F53" s="28"/>
      <c r="G53" s="28"/>
      <c r="H53" s="24"/>
    </row>
    <row r="54" spans="1:9" ht="15.75" x14ac:dyDescent="0.25">
      <c r="A54" s="11" t="str">
        <f>'kaynatma suyu hesabı'!A29</f>
        <v>Toplam kullanılacak su miktarı</v>
      </c>
      <c r="B54" s="57">
        <f>'kaynatma suyu hesabı'!B29</f>
        <v>21.794293262879791</v>
      </c>
      <c r="C54" s="15"/>
      <c r="D54" s="15"/>
      <c r="E54" s="28"/>
      <c r="F54" s="28"/>
      <c r="G54" s="28"/>
      <c r="H54" s="24"/>
    </row>
    <row r="55" spans="1:9" ht="15.75" x14ac:dyDescent="0.25">
      <c r="A55" s="11" t="str">
        <f>'kaynatma suyu hesabı'!A30</f>
        <v>Minimum kaynatma kazanı hacmi</v>
      </c>
      <c r="B55" s="57">
        <f>'kaynatma suyu hesabı'!B30</f>
        <v>20.62858652575958</v>
      </c>
      <c r="C55" s="15"/>
      <c r="D55" s="15"/>
      <c r="E55" s="28"/>
      <c r="F55" s="28"/>
      <c r="G55" s="28"/>
      <c r="H55" s="24"/>
    </row>
    <row r="56" spans="1:9" ht="15.75" x14ac:dyDescent="0.25">
      <c r="A56" s="11"/>
      <c r="B56" s="57"/>
      <c r="C56" s="15"/>
      <c r="D56" s="15"/>
      <c r="E56" s="28"/>
      <c r="F56" s="28"/>
      <c r="G56" s="28"/>
      <c r="H56" s="24"/>
    </row>
    <row r="57" spans="1:9" ht="15.75" x14ac:dyDescent="0.25">
      <c r="A57" s="11"/>
      <c r="B57" s="57"/>
      <c r="C57" s="15"/>
      <c r="D57" s="15"/>
      <c r="E57" s="28"/>
      <c r="F57" s="28"/>
      <c r="G57" s="28"/>
      <c r="H57" s="24"/>
    </row>
    <row r="58" spans="1:9" x14ac:dyDescent="0.25">
      <c r="A58" s="115" t="s">
        <v>77</v>
      </c>
      <c r="B58" s="115"/>
      <c r="C58" s="115"/>
      <c r="D58" s="115"/>
      <c r="E58" s="115"/>
      <c r="F58" s="115"/>
      <c r="G58" s="67"/>
      <c r="H58" s="67"/>
    </row>
    <row r="59" spans="1:9" x14ac:dyDescent="0.25">
      <c r="A59" s="115" t="s">
        <v>78</v>
      </c>
      <c r="B59" s="115"/>
      <c r="C59" s="115"/>
      <c r="D59" s="115"/>
      <c r="E59" s="115"/>
      <c r="F59" s="115"/>
      <c r="G59" s="115"/>
      <c r="H59" s="115"/>
    </row>
    <row r="60" spans="1:9" x14ac:dyDescent="0.25">
      <c r="A60" s="115" t="s">
        <v>79</v>
      </c>
      <c r="B60" s="115"/>
      <c r="C60" s="115"/>
      <c r="D60" s="115"/>
      <c r="E60" s="115"/>
      <c r="F60" s="115"/>
      <c r="G60" s="115"/>
      <c r="H60" s="115"/>
    </row>
    <row r="61" spans="1:9" x14ac:dyDescent="0.25">
      <c r="A61" s="115"/>
      <c r="B61" s="115"/>
      <c r="C61" s="115"/>
      <c r="D61" s="115"/>
      <c r="E61" s="115"/>
      <c r="F61" s="115"/>
      <c r="G61" s="115"/>
      <c r="H61" s="115"/>
    </row>
    <row r="62" spans="1:9" x14ac:dyDescent="0.25">
      <c r="A62" s="116" t="s">
        <v>80</v>
      </c>
      <c r="B62" s="116"/>
      <c r="C62" s="116"/>
      <c r="D62" s="116"/>
      <c r="E62" s="116"/>
      <c r="F62" s="116"/>
      <c r="G62" s="68"/>
      <c r="H62" s="68"/>
    </row>
    <row r="63" spans="1:9" x14ac:dyDescent="0.25">
      <c r="A63" s="84" t="s">
        <v>112</v>
      </c>
      <c r="B63" s="16"/>
      <c r="C63" s="24"/>
      <c r="D63" s="16"/>
      <c r="E63" s="24"/>
      <c r="F63" s="24"/>
    </row>
    <row r="64" spans="1:9" ht="19.899999999999999" customHeight="1" x14ac:dyDescent="0.25">
      <c r="A64" s="24"/>
      <c r="B64" s="34"/>
      <c r="C64" s="34"/>
      <c r="D64" s="34"/>
      <c r="E64" s="31"/>
      <c r="F64" s="31"/>
      <c r="G64" s="31"/>
      <c r="H64" s="24"/>
      <c r="I64" s="24"/>
    </row>
    <row r="65" spans="1:9" ht="19.899999999999999" customHeight="1" x14ac:dyDescent="0.25">
      <c r="D65" s="62"/>
      <c r="E65" s="30"/>
      <c r="F65" s="30"/>
      <c r="G65" s="31"/>
      <c r="H65" s="24"/>
      <c r="I65" s="24"/>
    </row>
    <row r="66" spans="1:9" ht="19.899999999999999" customHeight="1" x14ac:dyDescent="0.25">
      <c r="A66" s="30"/>
      <c r="B66" s="34"/>
      <c r="C66" s="34"/>
      <c r="D66" s="34"/>
      <c r="E66" s="30"/>
      <c r="F66" s="30"/>
      <c r="G66" s="31"/>
      <c r="H66" s="24"/>
      <c r="I66" s="24"/>
    </row>
    <row r="67" spans="1:9" ht="19.899999999999999" customHeight="1" x14ac:dyDescent="0.25">
      <c r="A67" s="30"/>
      <c r="B67" s="34"/>
      <c r="C67" s="34"/>
      <c r="D67" s="34"/>
      <c r="E67" s="30"/>
      <c r="F67" s="30"/>
      <c r="G67" s="31"/>
      <c r="H67" s="24"/>
      <c r="I67" s="24"/>
    </row>
    <row r="68" spans="1:9" ht="19.899999999999999" customHeight="1" x14ac:dyDescent="0.25">
      <c r="A68" s="30"/>
      <c r="B68" s="34"/>
      <c r="C68" s="34"/>
      <c r="D68" s="34"/>
      <c r="E68" s="30"/>
      <c r="F68" s="30"/>
      <c r="G68" s="31"/>
      <c r="H68" s="24"/>
      <c r="I68" s="24"/>
    </row>
    <row r="69" spans="1:9" ht="19.899999999999999" customHeight="1" x14ac:dyDescent="0.25">
      <c r="A69" s="30"/>
      <c r="B69" s="34"/>
      <c r="C69" s="34"/>
      <c r="D69" s="34"/>
      <c r="E69" s="30"/>
      <c r="F69" s="30"/>
      <c r="G69" s="30"/>
    </row>
    <row r="70" spans="1:9" ht="19.899999999999999" customHeight="1" x14ac:dyDescent="0.25">
      <c r="A70" s="30"/>
      <c r="B70" s="34"/>
      <c r="C70" s="34"/>
      <c r="D70" s="34"/>
      <c r="E70" s="30"/>
      <c r="F70" s="30"/>
      <c r="G70" s="30"/>
    </row>
    <row r="71" spans="1:9" ht="19.899999999999999" customHeight="1" x14ac:dyDescent="0.25">
      <c r="A71" s="30"/>
      <c r="B71" s="34"/>
      <c r="C71" s="34"/>
      <c r="D71" s="34"/>
      <c r="E71" s="30"/>
      <c r="F71" s="30"/>
      <c r="G71" s="30"/>
    </row>
    <row r="72" spans="1:9" ht="19.899999999999999" customHeight="1" x14ac:dyDescent="0.25">
      <c r="A72" s="30"/>
      <c r="B72" s="34"/>
      <c r="C72" s="34"/>
      <c r="D72" s="34"/>
      <c r="E72" s="30"/>
      <c r="F72" s="30"/>
      <c r="G72" s="30"/>
    </row>
    <row r="73" spans="1:9" ht="19.899999999999999" customHeight="1" x14ac:dyDescent="0.25">
      <c r="A73" s="30"/>
      <c r="B73" s="34"/>
      <c r="C73" s="34"/>
      <c r="D73" s="34"/>
      <c r="E73" s="30"/>
      <c r="F73" s="30"/>
      <c r="G73" s="30"/>
    </row>
    <row r="74" spans="1:9" ht="19.899999999999999" customHeight="1" x14ac:dyDescent="0.25">
      <c r="A74" s="30"/>
      <c r="B74" s="34"/>
      <c r="C74" s="34"/>
      <c r="D74" s="34"/>
      <c r="E74" s="30"/>
      <c r="F74" s="30"/>
      <c r="G74" s="30"/>
    </row>
    <row r="75" spans="1:9" ht="19.899999999999999" customHeight="1" x14ac:dyDescent="0.25">
      <c r="A75" s="30"/>
      <c r="B75" s="34"/>
      <c r="C75" s="34"/>
      <c r="D75" s="34"/>
      <c r="E75" s="30"/>
      <c r="F75" s="30"/>
      <c r="G75" s="30"/>
    </row>
    <row r="76" spans="1:9" ht="19.899999999999999" customHeight="1" x14ac:dyDescent="0.25">
      <c r="A76" s="30"/>
      <c r="B76" s="34"/>
      <c r="C76" s="34"/>
      <c r="D76" s="34"/>
      <c r="E76" s="30"/>
      <c r="F76" s="30"/>
      <c r="G76" s="30"/>
    </row>
    <row r="77" spans="1:9" ht="19.899999999999999" customHeight="1" x14ac:dyDescent="0.25">
      <c r="A77" s="31"/>
      <c r="B77" s="34"/>
      <c r="C77" s="34"/>
      <c r="D77" s="34"/>
      <c r="E77" s="31"/>
      <c r="F77" s="31"/>
      <c r="G77" s="31"/>
    </row>
    <row r="78" spans="1:9" ht="19.899999999999999" customHeight="1" x14ac:dyDescent="0.25">
      <c r="A78" s="31"/>
      <c r="B78" s="34"/>
      <c r="C78" s="34"/>
      <c r="D78" s="34"/>
      <c r="E78" s="31"/>
      <c r="F78" s="31"/>
      <c r="G78" s="31"/>
    </row>
    <row r="79" spans="1:9" ht="19.899999999999999" customHeight="1" x14ac:dyDescent="0.25">
      <c r="A79" s="31"/>
      <c r="B79" s="34"/>
      <c r="C79" s="34"/>
      <c r="D79" s="34"/>
      <c r="E79" s="31"/>
      <c r="F79" s="31"/>
      <c r="G79" s="31"/>
    </row>
    <row r="80" spans="1:9" ht="14.45" customHeight="1" x14ac:dyDescent="0.25">
      <c r="A80" s="31"/>
      <c r="B80" s="34"/>
      <c r="C80" s="34"/>
      <c r="D80" s="34"/>
      <c r="E80" s="31"/>
      <c r="F80" s="31"/>
      <c r="G80" s="31"/>
    </row>
    <row r="81" spans="1:7" ht="21" x14ac:dyDescent="0.25">
      <c r="A81" s="31"/>
      <c r="B81" s="34"/>
      <c r="C81" s="34"/>
      <c r="D81" s="34"/>
      <c r="E81" s="31"/>
      <c r="F81" s="31"/>
      <c r="G81" s="31"/>
    </row>
    <row r="82" spans="1:7" ht="21" x14ac:dyDescent="0.25">
      <c r="A82" s="31"/>
      <c r="B82" s="34"/>
      <c r="C82" s="34"/>
      <c r="D82" s="34"/>
      <c r="E82" s="31"/>
      <c r="F82" s="31"/>
      <c r="G82" s="31"/>
    </row>
    <row r="83" spans="1:7" ht="21" x14ac:dyDescent="0.25">
      <c r="A83" s="31"/>
      <c r="B83" s="34"/>
      <c r="C83" s="34"/>
      <c r="D83" s="34"/>
      <c r="E83" s="31"/>
      <c r="F83" s="31"/>
      <c r="G83" s="31"/>
    </row>
    <row r="84" spans="1:7" ht="21" x14ac:dyDescent="0.25">
      <c r="A84" s="31"/>
      <c r="B84" s="34"/>
      <c r="C84" s="34"/>
      <c r="D84" s="34"/>
      <c r="E84" s="31"/>
      <c r="F84" s="31"/>
      <c r="G84" s="31"/>
    </row>
    <row r="85" spans="1:7" ht="21" x14ac:dyDescent="0.25">
      <c r="A85" s="31"/>
      <c r="B85" s="34"/>
      <c r="C85" s="34"/>
      <c r="D85" s="34"/>
      <c r="E85" s="31"/>
      <c r="F85" s="31"/>
      <c r="G85" s="31"/>
    </row>
    <row r="86" spans="1:7" ht="21" x14ac:dyDescent="0.25">
      <c r="A86" s="31"/>
      <c r="B86" s="34"/>
      <c r="C86" s="34"/>
      <c r="D86" s="34"/>
      <c r="E86" s="31"/>
      <c r="F86" s="31"/>
      <c r="G86" s="31"/>
    </row>
    <row r="87" spans="1:7" ht="21" x14ac:dyDescent="0.25">
      <c r="A87" s="31"/>
      <c r="B87" s="34"/>
      <c r="C87" s="34"/>
      <c r="D87" s="34"/>
      <c r="E87" s="31"/>
      <c r="F87" s="31"/>
      <c r="G87" s="31"/>
    </row>
    <row r="88" spans="1:7" ht="21" x14ac:dyDescent="0.25">
      <c r="A88" s="31"/>
      <c r="B88" s="34"/>
      <c r="C88" s="34"/>
      <c r="D88" s="34"/>
      <c r="E88" s="31"/>
      <c r="F88" s="31"/>
      <c r="G88" s="31"/>
    </row>
    <row r="89" spans="1:7" ht="21" x14ac:dyDescent="0.25">
      <c r="A89" s="31"/>
      <c r="B89" s="34"/>
      <c r="C89" s="34"/>
      <c r="D89" s="34"/>
      <c r="E89" s="31"/>
      <c r="F89" s="31"/>
      <c r="G89" s="31"/>
    </row>
    <row r="90" spans="1:7" ht="21" x14ac:dyDescent="0.25">
      <c r="A90" s="31"/>
      <c r="B90" s="34"/>
      <c r="C90" s="34"/>
      <c r="D90" s="34"/>
      <c r="E90" s="31"/>
      <c r="F90" s="31"/>
      <c r="G90" s="31"/>
    </row>
    <row r="91" spans="1:7" ht="21" x14ac:dyDescent="0.25">
      <c r="A91" s="31"/>
      <c r="B91" s="34"/>
      <c r="C91" s="34"/>
      <c r="D91" s="34"/>
      <c r="E91" s="31"/>
      <c r="F91" s="31"/>
      <c r="G91" s="31"/>
    </row>
    <row r="92" spans="1:7" ht="21" x14ac:dyDescent="0.25">
      <c r="A92" s="31"/>
      <c r="B92" s="34"/>
      <c r="C92" s="34"/>
      <c r="D92" s="34"/>
      <c r="E92" s="31"/>
      <c r="F92" s="31"/>
      <c r="G92" s="31"/>
    </row>
    <row r="93" spans="1:7" ht="21" x14ac:dyDescent="0.25">
      <c r="A93" s="31"/>
      <c r="B93" s="34"/>
      <c r="C93" s="34"/>
      <c r="D93" s="34"/>
      <c r="E93" s="31"/>
      <c r="F93" s="31"/>
      <c r="G93" s="31"/>
    </row>
  </sheetData>
  <mergeCells count="10">
    <mergeCell ref="G59:H59"/>
    <mergeCell ref="A60:F60"/>
    <mergeCell ref="G60:H60"/>
    <mergeCell ref="A61:F61"/>
    <mergeCell ref="G61:H61"/>
    <mergeCell ref="A1:C1"/>
    <mergeCell ref="D1:F1"/>
    <mergeCell ref="A58:F58"/>
    <mergeCell ref="A59:F59"/>
    <mergeCell ref="A62:F62"/>
  </mergeCells>
  <conditionalFormatting sqref="A13:D22">
    <cfRule type="cellIs" dxfId="8" priority="9" operator="equal">
      <formula>0</formula>
    </cfRule>
  </conditionalFormatting>
  <conditionalFormatting sqref="A24:B24 D24:E24 A25:E33">
    <cfRule type="cellIs" dxfId="7" priority="8" operator="equal">
      <formula>0</formula>
    </cfRule>
  </conditionalFormatting>
  <conditionalFormatting sqref="C24:C33">
    <cfRule type="cellIs" dxfId="6" priority="7" operator="equal">
      <formula>0</formula>
    </cfRule>
  </conditionalFormatting>
  <conditionalFormatting sqref="C35">
    <cfRule type="cellIs" dxfId="5" priority="6" operator="equal">
      <formula>0</formula>
    </cfRule>
  </conditionalFormatting>
  <conditionalFormatting sqref="B35">
    <cfRule type="cellIs" dxfId="4" priority="5" operator="equal">
      <formula>0</formula>
    </cfRule>
  </conditionalFormatting>
  <conditionalFormatting sqref="C36:C44">
    <cfRule type="cellIs" dxfId="3" priority="4" operator="equal">
      <formula>0</formula>
    </cfRule>
  </conditionalFormatting>
  <conditionalFormatting sqref="B36:B44">
    <cfRule type="cellIs" dxfId="2" priority="3" operator="equal">
      <formula>0</formula>
    </cfRule>
  </conditionalFormatting>
  <conditionalFormatting sqref="A35">
    <cfRule type="cellIs" dxfId="1" priority="2" operator="equal">
      <formula>0</formula>
    </cfRule>
  </conditionalFormatting>
  <conditionalFormatting sqref="A36:A44">
    <cfRule type="cellIs" dxfId="0" priority="1" operator="equal">
      <formula>0</formula>
    </cfRule>
  </conditionalFormatting>
  <hyperlinks>
    <hyperlink ref="D1" r:id="rId1" xr:uid="{00000000-0004-0000-0100-000000000000}"/>
    <hyperlink ref="A63" location="'kaynatma suyu hesabı'!A1" display="'kaynatma suyu hesabı'!A1" xr:uid="{00000000-0004-0000-0100-000001000000}"/>
  </hyperlinks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</sheetPr>
  <dimension ref="A1:J35"/>
  <sheetViews>
    <sheetView showGridLines="0" topLeftCell="A22" zoomScale="115" zoomScaleNormal="115" workbookViewId="0">
      <selection activeCell="D1" sqref="D1"/>
    </sheetView>
  </sheetViews>
  <sheetFormatPr defaultRowHeight="15" x14ac:dyDescent="0.25"/>
  <cols>
    <col min="1" max="1" width="41" style="1" bestFit="1" customWidth="1"/>
    <col min="2" max="2" width="12" style="42" bestFit="1" customWidth="1"/>
    <col min="3" max="3" width="8.5703125" style="42" customWidth="1"/>
    <col min="4" max="4" width="35.85546875" customWidth="1"/>
  </cols>
  <sheetData>
    <row r="1" spans="1:10" ht="15.75" thickBot="1" x14ac:dyDescent="0.3">
      <c r="A1" s="41" t="s">
        <v>76</v>
      </c>
    </row>
    <row r="2" spans="1:10" ht="15.75" thickBot="1" x14ac:dyDescent="0.3">
      <c r="A2" s="43" t="s">
        <v>49</v>
      </c>
    </row>
    <row r="4" spans="1:10" x14ac:dyDescent="0.25">
      <c r="A4" s="8" t="s">
        <v>50</v>
      </c>
      <c r="B4" s="8" t="s">
        <v>51</v>
      </c>
      <c r="C4" s="8" t="s">
        <v>1</v>
      </c>
      <c r="D4" s="44"/>
    </row>
    <row r="5" spans="1:10" x14ac:dyDescent="0.25">
      <c r="A5" s="45" t="s">
        <v>52</v>
      </c>
      <c r="B5" s="47">
        <f>Girdiler!B15</f>
        <v>12</v>
      </c>
      <c r="C5" s="47" t="s">
        <v>8</v>
      </c>
      <c r="D5" s="48"/>
    </row>
    <row r="6" spans="1:10" ht="15" customHeight="1" x14ac:dyDescent="0.25">
      <c r="A6" s="45" t="s">
        <v>114</v>
      </c>
      <c r="B6" s="83">
        <f>SUM('sonuç reçetesi'!B13:B22)/1000</f>
        <v>4.3142932628797892</v>
      </c>
      <c r="C6" s="47" t="s">
        <v>5</v>
      </c>
      <c r="D6" s="48"/>
    </row>
    <row r="7" spans="1:10" ht="15" customHeight="1" x14ac:dyDescent="0.25">
      <c r="A7" s="45" t="s">
        <v>113</v>
      </c>
      <c r="B7" s="83">
        <f>SUM('sonuç reçetesi'!B35:B44)/1000</f>
        <v>0</v>
      </c>
      <c r="C7" s="47" t="s">
        <v>5</v>
      </c>
      <c r="D7" s="48"/>
    </row>
    <row r="9" spans="1:10" x14ac:dyDescent="0.25">
      <c r="A9" s="8" t="s">
        <v>53</v>
      </c>
      <c r="B9" s="8" t="s">
        <v>51</v>
      </c>
      <c r="C9" s="8" t="s">
        <v>1</v>
      </c>
      <c r="D9" s="8" t="s">
        <v>103</v>
      </c>
    </row>
    <row r="10" spans="1:10" ht="30" x14ac:dyDescent="0.25">
      <c r="A10" s="45" t="s">
        <v>74</v>
      </c>
      <c r="B10" s="56">
        <f>Girdiler!B21</f>
        <v>60</v>
      </c>
      <c r="C10" s="47" t="s">
        <v>27</v>
      </c>
      <c r="D10" s="2">
        <v>0.5</v>
      </c>
      <c r="E10" s="49" t="s">
        <v>54</v>
      </c>
      <c r="F10" s="49"/>
      <c r="G10" s="49"/>
      <c r="H10" s="49"/>
      <c r="I10" s="49"/>
      <c r="J10" s="49"/>
    </row>
    <row r="11" spans="1:10" ht="30" x14ac:dyDescent="0.25">
      <c r="A11" s="45" t="s">
        <v>30</v>
      </c>
      <c r="B11" s="56">
        <f>Girdiler!B22</f>
        <v>90</v>
      </c>
      <c r="C11" s="47" t="s">
        <v>27</v>
      </c>
      <c r="D11" s="2">
        <v>3</v>
      </c>
      <c r="E11" s="49" t="s">
        <v>54</v>
      </c>
      <c r="F11" s="49"/>
      <c r="G11" s="49"/>
      <c r="H11" s="49"/>
      <c r="I11" s="49"/>
      <c r="J11" s="49"/>
    </row>
    <row r="14" spans="1:10" x14ac:dyDescent="0.25">
      <c r="A14" s="8" t="s">
        <v>117</v>
      </c>
      <c r="B14" s="8" t="s">
        <v>51</v>
      </c>
      <c r="C14" s="8" t="s">
        <v>1</v>
      </c>
    </row>
    <row r="15" spans="1:10" x14ac:dyDescent="0.25">
      <c r="A15" s="5" t="s">
        <v>115</v>
      </c>
      <c r="B15" s="83">
        <f>B6</f>
        <v>4.3142932628797892</v>
      </c>
      <c r="C15" s="50" t="s">
        <v>8</v>
      </c>
      <c r="D15" s="49" t="s">
        <v>55</v>
      </c>
    </row>
    <row r="16" spans="1:10" x14ac:dyDescent="0.25">
      <c r="A16" s="5" t="s">
        <v>116</v>
      </c>
      <c r="B16" s="83">
        <f>B7</f>
        <v>0</v>
      </c>
      <c r="C16" s="50" t="s">
        <v>8</v>
      </c>
      <c r="D16" s="49" t="s">
        <v>118</v>
      </c>
    </row>
    <row r="17" spans="1:4" x14ac:dyDescent="0.25">
      <c r="A17" s="5" t="s">
        <v>110</v>
      </c>
      <c r="B17" s="83">
        <f>B10*D10/60</f>
        <v>0.5</v>
      </c>
      <c r="C17" s="50" t="s">
        <v>8</v>
      </c>
      <c r="D17" s="49" t="s">
        <v>111</v>
      </c>
    </row>
    <row r="18" spans="1:4" x14ac:dyDescent="0.25">
      <c r="A18" s="5" t="s">
        <v>56</v>
      </c>
      <c r="B18" s="46">
        <v>0</v>
      </c>
      <c r="C18" s="50" t="s">
        <v>8</v>
      </c>
      <c r="D18" s="49" t="s">
        <v>57</v>
      </c>
    </row>
    <row r="19" spans="1:4" x14ac:dyDescent="0.25">
      <c r="A19" s="5" t="s">
        <v>58</v>
      </c>
      <c r="B19" s="51">
        <f>(D11*B11)/60</f>
        <v>4.5</v>
      </c>
      <c r="C19" s="50" t="s">
        <v>8</v>
      </c>
      <c r="D19" s="49" t="s">
        <v>59</v>
      </c>
    </row>
    <row r="20" spans="1:4" x14ac:dyDescent="0.25">
      <c r="A20" s="5" t="s">
        <v>60</v>
      </c>
      <c r="B20" s="46">
        <v>0</v>
      </c>
      <c r="C20" s="50" t="s">
        <v>8</v>
      </c>
      <c r="D20" s="49" t="s">
        <v>61</v>
      </c>
    </row>
    <row r="21" spans="1:4" x14ac:dyDescent="0.25">
      <c r="A21" s="5" t="s">
        <v>62</v>
      </c>
      <c r="B21" s="51">
        <f>0.04*B5</f>
        <v>0.48</v>
      </c>
      <c r="C21" s="50" t="s">
        <v>8</v>
      </c>
      <c r="D21" s="49" t="s">
        <v>63</v>
      </c>
    </row>
    <row r="22" spans="1:4" x14ac:dyDescent="0.25">
      <c r="A22" s="15"/>
      <c r="B22" s="52"/>
      <c r="C22" s="53"/>
    </row>
    <row r="23" spans="1:4" x14ac:dyDescent="0.25">
      <c r="A23" s="15"/>
      <c r="B23" s="52"/>
      <c r="C23" s="53"/>
    </row>
    <row r="24" spans="1:4" x14ac:dyDescent="0.25">
      <c r="A24" s="54" t="s">
        <v>64</v>
      </c>
      <c r="B24" s="54" t="s">
        <v>75</v>
      </c>
      <c r="C24" s="54" t="s">
        <v>1</v>
      </c>
    </row>
    <row r="25" spans="1:4" x14ac:dyDescent="0.25">
      <c r="A25" s="5" t="s">
        <v>133</v>
      </c>
      <c r="B25" s="55">
        <f>B5+B15</f>
        <v>16.31429326287979</v>
      </c>
      <c r="C25" s="50" t="s">
        <v>8</v>
      </c>
      <c r="D25" s="49" t="s">
        <v>65</v>
      </c>
    </row>
    <row r="26" spans="1:4" x14ac:dyDescent="0.25">
      <c r="A26" s="5" t="s">
        <v>66</v>
      </c>
      <c r="B26" s="55">
        <f>B25-B17-B15</f>
        <v>11.5</v>
      </c>
      <c r="C26" s="50" t="s">
        <v>8</v>
      </c>
      <c r="D26" s="49" t="s">
        <v>67</v>
      </c>
    </row>
    <row r="27" spans="1:4" x14ac:dyDescent="0.25">
      <c r="A27" s="5" t="s">
        <v>68</v>
      </c>
      <c r="B27" s="55">
        <f>B28-B26-B16</f>
        <v>5.48</v>
      </c>
      <c r="C27" s="50" t="s">
        <v>8</v>
      </c>
      <c r="D27" s="49" t="s">
        <v>69</v>
      </c>
    </row>
    <row r="28" spans="1:4" x14ac:dyDescent="0.25">
      <c r="A28" s="5" t="s">
        <v>70</v>
      </c>
      <c r="B28" s="55">
        <f>B5+B18+B19+B20+B21</f>
        <v>16.98</v>
      </c>
      <c r="C28" s="50" t="s">
        <v>8</v>
      </c>
      <c r="D28" s="49" t="s">
        <v>71</v>
      </c>
    </row>
    <row r="29" spans="1:4" x14ac:dyDescent="0.25">
      <c r="A29" s="5" t="s">
        <v>72</v>
      </c>
      <c r="B29" s="55">
        <f>B27+B25</f>
        <v>21.794293262879791</v>
      </c>
      <c r="C29" s="50" t="s">
        <v>8</v>
      </c>
      <c r="D29" s="49" t="s">
        <v>73</v>
      </c>
    </row>
    <row r="30" spans="1:4" x14ac:dyDescent="0.25">
      <c r="A30" s="5" t="s">
        <v>134</v>
      </c>
      <c r="B30" s="55">
        <f>B25+B6</f>
        <v>20.62858652575958</v>
      </c>
      <c r="C30" s="50" t="s">
        <v>8</v>
      </c>
      <c r="D30" s="49" t="s">
        <v>135</v>
      </c>
    </row>
    <row r="33" spans="1:7" x14ac:dyDescent="0.25">
      <c r="A33" s="100" t="s">
        <v>102</v>
      </c>
      <c r="B33" s="100"/>
      <c r="C33" s="100"/>
      <c r="D33" s="100"/>
      <c r="E33" s="100"/>
      <c r="F33" s="100"/>
      <c r="G33" s="100"/>
    </row>
    <row r="34" spans="1:7" x14ac:dyDescent="0.25">
      <c r="A34" s="79" t="s">
        <v>100</v>
      </c>
      <c r="B34" s="15"/>
      <c r="C34" s="15"/>
      <c r="D34" s="15"/>
      <c r="E34" s="15"/>
      <c r="F34" s="15"/>
      <c r="G34" s="15"/>
    </row>
    <row r="35" spans="1:7" x14ac:dyDescent="0.25">
      <c r="A35" s="78" t="s">
        <v>96</v>
      </c>
      <c r="B35" s="1"/>
      <c r="C35" s="1"/>
      <c r="D35" s="1"/>
      <c r="G35" s="1"/>
    </row>
  </sheetData>
  <mergeCells count="1">
    <mergeCell ref="A33:G33"/>
  </mergeCells>
  <hyperlinks>
    <hyperlink ref="A34" r:id="rId1" xr:uid="{00000000-0004-0000-0200-000000000000}"/>
  </hyperlinks>
  <pageMargins left="0.7" right="0.7" top="0.75" bottom="0.75" header="0.3" footer="0.3"/>
  <pageSetup paperSize="9" orientation="portrait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1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0.xml"/></Relationships>
</file>

<file path=customXml/_rels/item1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1.xml"/></Relationships>
</file>

<file path=customXml/_rels/item1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2.xml"/></Relationships>
</file>

<file path=customXml/_rels/item1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3.xml"/></Relationships>
</file>

<file path=customXml/_rels/item1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4.xml"/></Relationships>
</file>

<file path=customXml/_rels/item1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5.xml"/></Relationships>
</file>

<file path=customXml/_rels/item1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6.xml"/></Relationships>
</file>

<file path=customXml/_rels/item1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7.xml"/></Relationships>
</file>

<file path=customXml/_rels/item1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8.xml"/></Relationships>
</file>

<file path=customXml/_rels/item1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9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2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0.xml"/></Relationships>
</file>

<file path=customXml/_rels/item2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1.xml"/></Relationships>
</file>

<file path=customXml/_rels/item2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2.xml"/></Relationships>
</file>

<file path=customXml/_rels/item2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3.xml"/></Relationships>
</file>

<file path=customXml/_rels/item2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4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_rels/item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.xml"/></Relationships>
</file>

<file path=customXml/_rels/item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.xml"/></Relationships>
</file>

<file path=customXml/item1.xml><?xml version="1.0" encoding="utf-8"?>
<nXeGKudETKPeaCNGFh5i2aVdoOsLYjULCdH7T707tDyRRmguot4fEcJ2iD6f9>0JWNq//eOFoIJle2rLSVzw==</nXeGKudETKPeaCNGFh5i2aVdoOsLYjULCdH7T707tDyRRmguot4fEcJ2iD6f9>
</file>

<file path=customXml/item10.xml><?xml version="1.0" encoding="utf-8"?>
<NovaPath_tenantID>8BC9BD9B-31E2-4E97-ABE0-B03814292429</NovaPath_tenantID>
</file>

<file path=customXml/item11.xml><?xml version="1.0" encoding="utf-8"?>
<nXeGKudETKPeaCNGFh5ix5fP7fSWtl37NIroXmYBQsS1cecqKZfGozr8W9iy>lRNKEdCWJXNAkniveh3+yQ==</nXeGKudETKPeaCNGFh5ix5fP7fSWtl37NIroXmYBQsS1cecqKZfGozr8W9iy>
</file>

<file path=customXml/item12.xml><?xml version="1.0" encoding="utf-8"?>
<nXeGKudETKPeaCNGFh5i0BGlH9ci87cLWvMx3DlPzuAPh2gY9s703zKUS7uW>Hpw8R0mDwke6xRsQ0yS+YbcVj5UArk75w+WMv64nvP0ibSiKvBrKHKt7gLDZ6tNQM0wnMIiujm93/EPLgSxjJV+H9YFViRVqOPUbLHoslEc=</nXeGKudETKPeaCNGFh5i0BGlH9ci87cLWvMx3DlPzuAPh2gY9s703zKUS7uW>
</file>

<file path=customXml/item13.xml><?xml version="1.0" encoding="utf-8"?>
<NovaPath_versionInfo>3.4.10.11016</NovaPath_versionInfo>
</file>

<file path=customXml/item14.xml><?xml version="1.0" encoding="utf-8"?>
<nXeGKudETKPeaCNGFh5iTSI5UodjD94nh7U7VklxY>1wVYq6miNSzaBu+00/6w7PgYwu7zQCx+wCJ6URkbfYxvoWbP4SKEmfL5kOiP62lQ5kWnlOlpOsNA3GJ9HDc7PA==</nXeGKudETKPeaCNGFh5iTSI5UodjD94nh7U7VklxY>
</file>

<file path=customXml/item15.xml><?xml version="1.0" encoding="utf-8"?>
<nXeGKudETKPeaCNGFh5i5JKJLOqxkMZWB6LsYfMaI9RtbpE1WkCpXazESWus5B>UhAd5mfGgQCLKzIiXoNdlaXC/Qquee2Tjibie8N7BulstpyG6LiBc9Vpm0GAAKKyCSAHlzmKAoWeFsdapiv+6g==</nXeGKudETKPeaCNGFh5i5JKJLOqxkMZWB6LsYfMaI9RtbpE1WkCpXazESWus5B>
</file>

<file path=customXml/item16.xml><?xml version="1.0" encoding="utf-8"?>
<NovaPath_docClassID>1010</NovaPath_docClassID>
</file>

<file path=customXml/item17.xml><?xml version="1.0" encoding="utf-8"?>
<NovaPath_docPath>E:\yazılar\bire reçetesi programı</NovaPath_docPath>
</file>

<file path=customXml/item18.xml><?xml version="1.0" encoding="utf-8"?>
<nXeGKudETKPeaCNGFh5i5IeuWeXv6XDtePDOrtUSOqWwmvYa7PTRiLQvIZkriN4zFxEJfkpx7yiWurrFRQTw>wET7z3APVwWLb5suGR4vTptv1m9DkTWWxkk+1+Ek1QM=</nXeGKudETKPeaCNGFh5i5IeuWeXv6XDtePDOrtUSOqWwmvYa7PTRiLQvIZkriN4zFxEJfkpx7yiWurrFRQTw>
</file>

<file path=customXml/item19.xml><?xml version="1.0" encoding="utf-8"?>
<nXeGKudETKPeaCNGFh5ix5fP7fSWtl37NIroXmZN38TajkfZeW3Vf6bvmNn8>jntCxO+BrOdnbArwDFPjhuiMRMbwUiAMhSU7afW1+tC5klGFi5xndP0ZQXXVSW4W</nXeGKudETKPeaCNGFh5ix5fP7fSWtl37NIroXmZN38TajkfZeW3Vf6bvmNn8>
</file>

<file path=customXml/item2.xml><?xml version="1.0" encoding="utf-8"?>
<nXeGKudETKPeaCNGFh5i7cKyawAjgyQn9gyiebCxx1jD9eHXSWW9Lib2F1j9>Hpw8R0mDwke6xRsQ0yS+YbcVj5UArk75w+WMv64nvP0ibSiKvBrKHKt7gLDZ6tNQM0wnMIiujm93/EPLgSxjJSIBW6tZg3j0u7+C3R19t4ETBmTJyDMddngmLzO5CHU2/1pdQIgV0Mg6m7BJ5aMjWVx8n7fY5xTv0lVPAcNLSA1Rnl2/XBqIOWbCOrSyh89rE/4mRKfKvl78jcIDM2xzlA==</nXeGKudETKPeaCNGFh5i7cKyawAjgyQn9gyiebCxx1jD9eHXSWW9Lib2F1j9>
</file>

<file path=customXml/item20.xml><?xml version="1.0" encoding="utf-8"?>
<NovaPath_docOwner>Z243438</NovaPath_docOwner>
</file>

<file path=customXml/item21.xml><?xml version="1.0" encoding="utf-8"?>
<NovaPath_docID>4UVNWSLR9TY5TW1RU3XW5WSNWK</NovaPath_docID>
</file>

<file path=customXml/item22.xml><?xml version="1.0" encoding="utf-8"?>
<NovaPath_docIDOld>Q5HCA9DLG622ZK8MH1SKDR114F</NovaPath_docIDOld>
</file>

<file path=customXml/item23.xml><?xml version="1.0" encoding="utf-8"?>
<nXeGKudETKPeaCNGFh5ix5fP7fSWtl37NIroXmZyHIynb9qBde2n67FOJFV2>eDRB324l0Mn4dbbVFF/GnQ==</nXeGKudETKPeaCNGFh5ix5fP7fSWtl37NIroXmZyHIynb9qBde2n67FOJFV2>
</file>

<file path=customXml/item24.xml><?xml version="1.0" encoding="utf-8"?>
<NovaPath_docClassDate>04/17/2018 11:02:01</NovaPath_docClassDate>
</file>

<file path=customXml/item3.xml><?xml version="1.0" encoding="utf-8"?>
<NovaPath_baseApplication>Microsoft Excel</NovaPath_baseApplication>
</file>

<file path=customXml/item4.xml><?xml version="1.0" encoding="utf-8"?>
<NovaPath_docClass>Public</NovaPath_docClass>
</file>

<file path=customXml/item5.xml><?xml version="1.0" encoding="utf-8"?>
<nXeGKudETKPeaCNGFh5iKXsadLDxTRe0xbrxgS3asWaSdlBY0sLX5pYu7jLmo>SiTVZYrZoP6lgSCTj6v0lYUXo7rptB3vsxE98fSlaTok74hHqUQ//z+IzG3f3dKdNUyW4Kjm/X9VSbJA4Gr5MW0KPH+B642pxXdDNArGooo=</nXeGKudETKPeaCNGFh5iKXsadLDxTRe0xbrxgS3asWaSdlBY0sLX5pYu7jLmo>
</file>

<file path=customXml/item6.xml><?xml version="1.0" encoding="utf-8"?>
<NovaPath_docName>E:\yazılar\bire reçetesi programı\bira-recetesi-hesabi-amerikan -ornek.xlsx</NovaPath_docName>
</file>

<file path=customXml/item7.xml><?xml version="1.0" encoding="utf-8"?>
<nXeGKudETKPeaCNGFh5iyLk1gcWWJqTgFQk8wGFUmjFC0m6hdwbr2zDsrBNVqK>l+v6zm5EERlZNj+kQAuGzxM3/0dCuGygABpLKyFRG5//bcdXYxGBJsc/KEdLUmJ5J53EgKxC0eVVKfADkRDzKw==</nXeGKudETKPeaCNGFh5iyLk1gcWWJqTgFQk8wGFUmjFC0m6hdwbr2zDsrBNVqK>
</file>

<file path=customXml/item8.xml><?xml version="1.0" encoding="utf-8"?>
<nXeGKudETKPeaCNGFh5i8sltj09I1nJ8AlBUytNZ1Ehih9jnZMZtoeNI9UMZ5>w0PIIyGfD5VLc1zoJj+TuoFY4ueCTbMjhBax3Xd7TB8=</nXeGKudETKPeaCNGFh5i8sltj09I1nJ8AlBUytNZ1Ehih9jnZMZtoeNI9UMZ5>
</file>

<file path=customXml/item9.xml><?xml version="1.0" encoding="utf-8"?>
<NovaPath_docAuthor>Sezgin Suat Meric GBZ CTTT66</NovaPath_docAuthor>
</file>

<file path=customXml/itemProps1.xml><?xml version="1.0" encoding="utf-8"?>
<ds:datastoreItem xmlns:ds="http://schemas.openxmlformats.org/officeDocument/2006/customXml" ds:itemID="{FE0ED876-5024-40B1-A5BA-803BD9B15C50}">
  <ds:schemaRefs/>
</ds:datastoreItem>
</file>

<file path=customXml/itemProps10.xml><?xml version="1.0" encoding="utf-8"?>
<ds:datastoreItem xmlns:ds="http://schemas.openxmlformats.org/officeDocument/2006/customXml" ds:itemID="{D578C487-6947-4D2B-9610-D81C27A34CF3}">
  <ds:schemaRefs/>
</ds:datastoreItem>
</file>

<file path=customXml/itemProps11.xml><?xml version="1.0" encoding="utf-8"?>
<ds:datastoreItem xmlns:ds="http://schemas.openxmlformats.org/officeDocument/2006/customXml" ds:itemID="{AB13C71E-8CEC-4DB2-B817-1A264DD91FA8}">
  <ds:schemaRefs/>
</ds:datastoreItem>
</file>

<file path=customXml/itemProps12.xml><?xml version="1.0" encoding="utf-8"?>
<ds:datastoreItem xmlns:ds="http://schemas.openxmlformats.org/officeDocument/2006/customXml" ds:itemID="{9F099A6C-1D1A-409C-9327-2228CC92F432}">
  <ds:schemaRefs/>
</ds:datastoreItem>
</file>

<file path=customXml/itemProps13.xml><?xml version="1.0" encoding="utf-8"?>
<ds:datastoreItem xmlns:ds="http://schemas.openxmlformats.org/officeDocument/2006/customXml" ds:itemID="{03571E5E-7D25-46F1-978A-0342A4000924}">
  <ds:schemaRefs/>
</ds:datastoreItem>
</file>

<file path=customXml/itemProps14.xml><?xml version="1.0" encoding="utf-8"?>
<ds:datastoreItem xmlns:ds="http://schemas.openxmlformats.org/officeDocument/2006/customXml" ds:itemID="{2487FA86-5B69-4584-B855-C9D683DCB1BA}">
  <ds:schemaRefs/>
</ds:datastoreItem>
</file>

<file path=customXml/itemProps15.xml><?xml version="1.0" encoding="utf-8"?>
<ds:datastoreItem xmlns:ds="http://schemas.openxmlformats.org/officeDocument/2006/customXml" ds:itemID="{245AC66E-269A-4312-AD99-9937FB11C810}">
  <ds:schemaRefs/>
</ds:datastoreItem>
</file>

<file path=customXml/itemProps16.xml><?xml version="1.0" encoding="utf-8"?>
<ds:datastoreItem xmlns:ds="http://schemas.openxmlformats.org/officeDocument/2006/customXml" ds:itemID="{C7168A61-83B1-4608-B357-0530B3EDD7CF}">
  <ds:schemaRefs/>
</ds:datastoreItem>
</file>

<file path=customXml/itemProps17.xml><?xml version="1.0" encoding="utf-8"?>
<ds:datastoreItem xmlns:ds="http://schemas.openxmlformats.org/officeDocument/2006/customXml" ds:itemID="{AA1B9CB0-9146-4225-AECD-E15246DD892E}">
  <ds:schemaRefs/>
</ds:datastoreItem>
</file>

<file path=customXml/itemProps18.xml><?xml version="1.0" encoding="utf-8"?>
<ds:datastoreItem xmlns:ds="http://schemas.openxmlformats.org/officeDocument/2006/customXml" ds:itemID="{41D5B39E-CB01-43EA-9EE9-3C35C45649B9}">
  <ds:schemaRefs/>
</ds:datastoreItem>
</file>

<file path=customXml/itemProps19.xml><?xml version="1.0" encoding="utf-8"?>
<ds:datastoreItem xmlns:ds="http://schemas.openxmlformats.org/officeDocument/2006/customXml" ds:itemID="{10C2A51D-8E74-4EE3-8732-D3D13B931DEA}">
  <ds:schemaRefs/>
</ds:datastoreItem>
</file>

<file path=customXml/itemProps2.xml><?xml version="1.0" encoding="utf-8"?>
<ds:datastoreItem xmlns:ds="http://schemas.openxmlformats.org/officeDocument/2006/customXml" ds:itemID="{5F2D6537-6839-40C0-970F-A07D2F3A7DCE}">
  <ds:schemaRefs/>
</ds:datastoreItem>
</file>

<file path=customXml/itemProps20.xml><?xml version="1.0" encoding="utf-8"?>
<ds:datastoreItem xmlns:ds="http://schemas.openxmlformats.org/officeDocument/2006/customXml" ds:itemID="{DC2EEE53-8E6D-4230-B649-7C94D208F997}">
  <ds:schemaRefs/>
</ds:datastoreItem>
</file>

<file path=customXml/itemProps21.xml><?xml version="1.0" encoding="utf-8"?>
<ds:datastoreItem xmlns:ds="http://schemas.openxmlformats.org/officeDocument/2006/customXml" ds:itemID="{71E5C34C-6B16-4B76-942D-D245B6F7FAD4}">
  <ds:schemaRefs/>
</ds:datastoreItem>
</file>

<file path=customXml/itemProps22.xml><?xml version="1.0" encoding="utf-8"?>
<ds:datastoreItem xmlns:ds="http://schemas.openxmlformats.org/officeDocument/2006/customXml" ds:itemID="{D2ED55FB-CB44-4703-A59F-8B3FA24AAFDF}">
  <ds:schemaRefs/>
</ds:datastoreItem>
</file>

<file path=customXml/itemProps23.xml><?xml version="1.0" encoding="utf-8"?>
<ds:datastoreItem xmlns:ds="http://schemas.openxmlformats.org/officeDocument/2006/customXml" ds:itemID="{C023ED10-3514-4F9F-8A6E-019AC2B95020}">
  <ds:schemaRefs/>
</ds:datastoreItem>
</file>

<file path=customXml/itemProps24.xml><?xml version="1.0" encoding="utf-8"?>
<ds:datastoreItem xmlns:ds="http://schemas.openxmlformats.org/officeDocument/2006/customXml" ds:itemID="{D3CC6B51-0D1D-4047-9C69-7DC8DAE2577F}">
  <ds:schemaRefs/>
</ds:datastoreItem>
</file>

<file path=customXml/itemProps3.xml><?xml version="1.0" encoding="utf-8"?>
<ds:datastoreItem xmlns:ds="http://schemas.openxmlformats.org/officeDocument/2006/customXml" ds:itemID="{47131C32-37F6-491E-ABAF-6C08ADD7FA2D}">
  <ds:schemaRefs/>
</ds:datastoreItem>
</file>

<file path=customXml/itemProps4.xml><?xml version="1.0" encoding="utf-8"?>
<ds:datastoreItem xmlns:ds="http://schemas.openxmlformats.org/officeDocument/2006/customXml" ds:itemID="{FFEA7216-CB54-4469-8ACA-EB79A799A22D}">
  <ds:schemaRefs/>
</ds:datastoreItem>
</file>

<file path=customXml/itemProps5.xml><?xml version="1.0" encoding="utf-8"?>
<ds:datastoreItem xmlns:ds="http://schemas.openxmlformats.org/officeDocument/2006/customXml" ds:itemID="{59CDA2BF-25CD-4960-8B83-F975B0B42AF3}">
  <ds:schemaRefs/>
</ds:datastoreItem>
</file>

<file path=customXml/itemProps6.xml><?xml version="1.0" encoding="utf-8"?>
<ds:datastoreItem xmlns:ds="http://schemas.openxmlformats.org/officeDocument/2006/customXml" ds:itemID="{5B07D59B-7C54-4D9F-9A42-F64B9AADC76F}">
  <ds:schemaRefs/>
</ds:datastoreItem>
</file>

<file path=customXml/itemProps7.xml><?xml version="1.0" encoding="utf-8"?>
<ds:datastoreItem xmlns:ds="http://schemas.openxmlformats.org/officeDocument/2006/customXml" ds:itemID="{D5311E6C-0881-4A4B-8226-502C40E1579B}">
  <ds:schemaRefs/>
</ds:datastoreItem>
</file>

<file path=customXml/itemProps8.xml><?xml version="1.0" encoding="utf-8"?>
<ds:datastoreItem xmlns:ds="http://schemas.openxmlformats.org/officeDocument/2006/customXml" ds:itemID="{697B8B2C-877F-4A68-8ED9-3CFBAE34BD77}">
  <ds:schemaRefs/>
</ds:datastoreItem>
</file>

<file path=customXml/itemProps9.xml><?xml version="1.0" encoding="utf-8"?>
<ds:datastoreItem xmlns:ds="http://schemas.openxmlformats.org/officeDocument/2006/customXml" ds:itemID="{5062B5DD-F992-4454-8F75-A6C710D6DACD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3</vt:i4>
      </vt:variant>
      <vt:variant>
        <vt:lpstr>Adlandırılmış Aralıklar</vt:lpstr>
      </vt:variant>
      <vt:variant>
        <vt:i4>1</vt:i4>
      </vt:variant>
    </vt:vector>
  </HeadingPairs>
  <TitlesOfParts>
    <vt:vector size="4" baseType="lpstr">
      <vt:lpstr>Girdiler</vt:lpstr>
      <vt:lpstr>sonuç reçetesi</vt:lpstr>
      <vt:lpstr>kaynatma suyu hesabı</vt:lpstr>
      <vt:lpstr>'sonuç reçetesi'!Yazdırma_Alanı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keywords>Public</cp:keywords>
  <cp:lastModifiedBy/>
  <dcterms:created xsi:type="dcterms:W3CDTF">2006-09-16T00:00:00Z</dcterms:created>
  <dcterms:modified xsi:type="dcterms:W3CDTF">2018-09-09T08:52:00Z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kumenten-ID">
    <vt:lpwstr>4UVNWSLR9TY5TW1RU3XW5WSNWK</vt:lpwstr>
  </property>
  <property fmtid="{D5CDD505-2E9C-101B-9397-08002B2CF9AE}" pid="3" name="NovaPath-Version">
    <vt:lpwstr>3.4.10.11016</vt:lpwstr>
  </property>
  <property fmtid="{D5CDD505-2E9C-101B-9397-08002B2CF9AE}" pid="4" name="Klassifizierung">
    <vt:lpwstr>Public</vt:lpwstr>
  </property>
  <property fmtid="{D5CDD505-2E9C-101B-9397-08002B2CF9AE}" pid="5" name="Klassifizierungs-Id">
    <vt:lpwstr>1010</vt:lpwstr>
  </property>
  <property fmtid="{D5CDD505-2E9C-101B-9397-08002B2CF9AE}" pid="6" name="Klassifizierungs-Datum">
    <vt:lpwstr>04/17/2018 11:02:01</vt:lpwstr>
  </property>
</Properties>
</file>